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MŠ Klášterní - oprava vodovodu\"/>
    </mc:Choice>
  </mc:AlternateContent>
  <bookViews>
    <workbookView xWindow="0" yWindow="0" windowWidth="28800" windowHeight="12435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7" i="12" l="1"/>
  <c r="F39" i="1" s="1"/>
  <c r="AD107" i="12"/>
  <c r="G39" i="1" s="1"/>
  <c r="G40" i="1" s="1"/>
  <c r="G25" i="1" s="1"/>
  <c r="G26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G10" i="12" s="1"/>
  <c r="I48" i="1" s="1"/>
  <c r="I11" i="12"/>
  <c r="K11" i="12"/>
  <c r="O11" i="12"/>
  <c r="O10" i="12" s="1"/>
  <c r="Q11" i="12"/>
  <c r="U11" i="12"/>
  <c r="G12" i="12"/>
  <c r="M12" i="12" s="1"/>
  <c r="I12" i="12"/>
  <c r="K12" i="12"/>
  <c r="O12" i="12"/>
  <c r="Q12" i="12"/>
  <c r="U12" i="12"/>
  <c r="U10" i="12" s="1"/>
  <c r="G14" i="12"/>
  <c r="G13" i="12" s="1"/>
  <c r="I49" i="1" s="1"/>
  <c r="I14" i="12"/>
  <c r="I13" i="12" s="1"/>
  <c r="K14" i="12"/>
  <c r="K13" i="12" s="1"/>
  <c r="O14" i="12"/>
  <c r="O13" i="12" s="1"/>
  <c r="Q14" i="12"/>
  <c r="Q13" i="12" s="1"/>
  <c r="U14" i="12"/>
  <c r="U13" i="12" s="1"/>
  <c r="G16" i="12"/>
  <c r="G15" i="12" s="1"/>
  <c r="I50" i="1" s="1"/>
  <c r="I16" i="12"/>
  <c r="I15" i="12" s="1"/>
  <c r="K16" i="12"/>
  <c r="K15" i="12" s="1"/>
  <c r="M16" i="12"/>
  <c r="M15" i="12" s="1"/>
  <c r="O16" i="12"/>
  <c r="O15" i="12" s="1"/>
  <c r="Q16" i="12"/>
  <c r="Q15" i="12" s="1"/>
  <c r="U16" i="12"/>
  <c r="U15" i="12" s="1"/>
  <c r="G18" i="12"/>
  <c r="G17" i="12" s="1"/>
  <c r="I51" i="1" s="1"/>
  <c r="I18" i="12"/>
  <c r="I17" i="12" s="1"/>
  <c r="K18" i="12"/>
  <c r="K17" i="12" s="1"/>
  <c r="O18" i="12"/>
  <c r="O17" i="12" s="1"/>
  <c r="Q18" i="12"/>
  <c r="Q17" i="12" s="1"/>
  <c r="U18" i="12"/>
  <c r="U17" i="12" s="1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U91" i="12" s="1"/>
  <c r="G93" i="12"/>
  <c r="I93" i="12"/>
  <c r="K93" i="12"/>
  <c r="M93" i="12"/>
  <c r="O93" i="12"/>
  <c r="Q93" i="12"/>
  <c r="U93" i="12"/>
  <c r="G94" i="12"/>
  <c r="G91" i="12" s="1"/>
  <c r="I55" i="1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O99" i="12"/>
  <c r="Q99" i="12"/>
  <c r="U99" i="12"/>
  <c r="G101" i="12"/>
  <c r="G100" i="12" s="1"/>
  <c r="I57" i="1" s="1"/>
  <c r="I101" i="12"/>
  <c r="I100" i="12" s="1"/>
  <c r="K101" i="12"/>
  <c r="K100" i="12" s="1"/>
  <c r="M101" i="12"/>
  <c r="M100" i="12" s="1"/>
  <c r="O101" i="12"/>
  <c r="O100" i="12" s="1"/>
  <c r="Q101" i="12"/>
  <c r="Q100" i="12" s="1"/>
  <c r="U101" i="12"/>
  <c r="U100" i="12" s="1"/>
  <c r="G103" i="12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H39" i="1"/>
  <c r="H40" i="1" s="1"/>
  <c r="M19" i="12"/>
  <c r="U102" i="12"/>
  <c r="O102" i="12"/>
  <c r="I102" i="12"/>
  <c r="G95" i="12"/>
  <c r="I56" i="1" s="1"/>
  <c r="Q95" i="12"/>
  <c r="I95" i="12"/>
  <c r="O91" i="12"/>
  <c r="Q91" i="12"/>
  <c r="I91" i="12"/>
  <c r="I79" i="12"/>
  <c r="O79" i="12"/>
  <c r="I27" i="12"/>
  <c r="O27" i="12"/>
  <c r="I19" i="12"/>
  <c r="O19" i="12"/>
  <c r="G19" i="12"/>
  <c r="I52" i="1" s="1"/>
  <c r="K10" i="12"/>
  <c r="Q10" i="12"/>
  <c r="M11" i="12"/>
  <c r="I10" i="12"/>
  <c r="G8" i="12"/>
  <c r="Q102" i="12"/>
  <c r="K102" i="12"/>
  <c r="G102" i="12"/>
  <c r="I58" i="1" s="1"/>
  <c r="I19" i="1" s="1"/>
  <c r="O95" i="12"/>
  <c r="U95" i="12"/>
  <c r="K95" i="12"/>
  <c r="K91" i="12"/>
  <c r="Q79" i="12"/>
  <c r="G79" i="12"/>
  <c r="I54" i="1" s="1"/>
  <c r="U79" i="12"/>
  <c r="K79" i="12"/>
  <c r="Q27" i="12"/>
  <c r="G27" i="12"/>
  <c r="I53" i="1" s="1"/>
  <c r="I17" i="1" s="1"/>
  <c r="U27" i="12"/>
  <c r="K27" i="12"/>
  <c r="Q19" i="12"/>
  <c r="U19" i="12"/>
  <c r="K19" i="12"/>
  <c r="G24" i="1"/>
  <c r="G29" i="1" s="1"/>
  <c r="M91" i="12"/>
  <c r="M10" i="12"/>
  <c r="M103" i="12"/>
  <c r="M102" i="12" s="1"/>
  <c r="M99" i="12"/>
  <c r="M95" i="12" s="1"/>
  <c r="M94" i="12"/>
  <c r="M82" i="12"/>
  <c r="M79" i="12" s="1"/>
  <c r="M30" i="12"/>
  <c r="M27" i="12" s="1"/>
  <c r="M18" i="12"/>
  <c r="M17" i="12" s="1"/>
  <c r="M14" i="12"/>
  <c r="M13" i="12" s="1"/>
  <c r="I39" i="1"/>
  <c r="I40" i="1" s="1"/>
  <c r="J39" i="1" s="1"/>
  <c r="J40" i="1" s="1"/>
  <c r="G28" i="1" l="1"/>
  <c r="G107" i="12"/>
  <c r="I47" i="1"/>
  <c r="I16" i="1" l="1"/>
  <c r="I21" i="1" s="1"/>
  <c r="I5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Město</t>
        </r>
      </text>
    </comment>
  </commentList>
</comments>
</file>

<file path=xl/sharedStrings.xml><?xml version="1.0" encoding="utf-8"?>
<sst xmlns="http://schemas.openxmlformats.org/spreadsheetml/2006/main" count="544" uniqueCount="292">
  <si>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</si>
  <si>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</si>
  <si>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</si>
  <si>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</si>
  <si>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</si>
  <si>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</si>
  <si>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</si>
  <si>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</si>
  <si>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</si>
  <si>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</si>
  <si>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</si>
  <si>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</si>
  <si>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</si>
  <si>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</si>
  <si>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</si>
  <si>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</si>
  <si>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</si>
  <si>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</si>
  <si>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</si>
  <si>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</si>
  <si>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</si>
  <si>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</si>
  <si>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</si>
  <si>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</si>
  <si>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</si>
  <si>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</si>
  <si>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</si>
  <si>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</si>
  <si>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</si>
  <si>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</si>
  <si>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</si>
  <si>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</si>
  <si>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</si>
  <si>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</si>
  <si>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</si>
  <si>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</si>
  <si>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</si>
  <si>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</si>
  <si>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</si>
  <si>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</si>
  <si>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</si>
  <si>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</si>
  <si>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</si>
  <si>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</si>
  <si>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</si>
  <si>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STATUTÁRNÍ MĚSTO LIBEREC</t>
  </si>
  <si>
    <t>nám. Dr. E. Beneše 1/1</t>
  </si>
  <si>
    <t>Liberec</t>
  </si>
  <si>
    <t>460 01</t>
  </si>
  <si>
    <t>00262978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</si>
  <si>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</si>
  <si>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</si>
  <si>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</si>
  <si>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</si>
  <si>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</si>
  <si>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</si>
  <si>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</si>
  <si>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</si>
  <si>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</si>
  <si>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</si>
  <si>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</si>
  <si>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</si>
  <si>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</si>
  <si>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</si>
  <si>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</si>
  <si>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</si>
  <si>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722</t>
  </si>
  <si>
    <t>Vnitřní vodovod</t>
  </si>
  <si>
    <t>725</t>
  </si>
  <si>
    <t>Zařizovací předměty</t>
  </si>
  <si>
    <t>732</t>
  </si>
  <si>
    <t>Strojovny</t>
  </si>
  <si>
    <t>734</t>
  </si>
  <si>
    <t>Armatury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</si>
  <si>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</si>
  <si>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</si>
  <si>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</si>
  <si>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</si>
  <si>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</si>
  <si>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</si>
  <si>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</si>
  <si>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</si>
  <si>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</si>
  <si>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</si>
  <si>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</si>
  <si>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</si>
  <si>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</si>
  <si>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</si>
  <si>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</si>
  <si>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</si>
  <si>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</si>
  <si>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</si>
  <si>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</si>
  <si>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</si>
  <si>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</si>
  <si>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</si>
  <si>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</si>
  <si>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</si>
  <si>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</si>
  <si>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</si>
  <si>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</si>
  <si>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</si>
  <si>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</si>
  <si>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</si>
  <si>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</si>
  <si>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342012221R0M</t>
  </si>
  <si>
    <t xml:space="preserve">Příčka SDK tl.100 mm,oprava rýhy </t>
  </si>
  <si>
    <t>m2</t>
  </si>
  <si>
    <t>POL1_0</t>
  </si>
  <si>
    <t>416000000R0M</t>
  </si>
  <si>
    <t>DMTZ  kazet  podhledu z kazet 600x600 mm,, a zpětné osazení kazet</t>
  </si>
  <si>
    <t>595959430RM</t>
  </si>
  <si>
    <t xml:space="preserve">Kazeta 60x60x1,5 cm </t>
  </si>
  <si>
    <t>POL3_0</t>
  </si>
  <si>
    <t>941955004R00</t>
  </si>
  <si>
    <t>Lešení lehké pomocné, výška podlahy do 3,5 m</t>
  </si>
  <si>
    <t>954222209R0M</t>
  </si>
  <si>
    <t>SDK obklad - zaplentování potrubí pod stropem</t>
  </si>
  <si>
    <t>m</t>
  </si>
  <si>
    <t>962036112R0M</t>
  </si>
  <si>
    <t>DMTZ SDK příčky, vytvoření prostoru (rýhy) pro potrubí</t>
  </si>
  <si>
    <t>971033341R00</t>
  </si>
  <si>
    <t>Vybourání otv. zeď cihel. pl.0,09 m2, tl.30cm, MVC</t>
  </si>
  <si>
    <t>kus</t>
  </si>
  <si>
    <t>972012211R00</t>
  </si>
  <si>
    <t>Vybourání otvorů strop prefa pl. 0,09 m2, nad 12cm</t>
  </si>
  <si>
    <t>971081321R0M</t>
  </si>
  <si>
    <t>Vybourání otvorů příčky SDK 0,09 m2, tl. 10cm</t>
  </si>
  <si>
    <t>974031164R00</t>
  </si>
  <si>
    <t>Vysekání rýh ve zdi cihelné 15 x 15 cm</t>
  </si>
  <si>
    <t>978059611R00</t>
  </si>
  <si>
    <t>Odsekání vnějších obkladů stěn do 1 m2</t>
  </si>
  <si>
    <t>979081111R00</t>
  </si>
  <si>
    <t>Odvoz suti a vybour. hmot na skládku do 1 km</t>
  </si>
  <si>
    <t>t</t>
  </si>
  <si>
    <t>979081121R00</t>
  </si>
  <si>
    <t>Příplatek k odvozu za každý další 1 km</t>
  </si>
  <si>
    <t>286550602R</t>
  </si>
  <si>
    <t>Smyčka kompenzační D 20 mm SDR 6  PP R Instaplast, dilatační smyčka SDR 6, PN 20, 20x3,4 mm</t>
  </si>
  <si>
    <t>286550603R</t>
  </si>
  <si>
    <t>Smyčka kompenzační D 25 mm SDR 6  PP R Instaplast, dilatační smyčka SDR 6, PN 20, 25x4,2 mm</t>
  </si>
  <si>
    <t>286550604R</t>
  </si>
  <si>
    <t>Smyčka kompenzační D 32 mm SDR 6  PP R Instaplast, dilatační smyčka SDR 6, PN 20, 32x5,4 mm</t>
  </si>
  <si>
    <t>722176112R00</t>
  </si>
  <si>
    <t>Montáž rozvodů z plastů polyfúz. svařováním D 20mm</t>
  </si>
  <si>
    <t>722176113R00</t>
  </si>
  <si>
    <t>Montáž rozvodů z plastů polyfúz. svařováním D 25mm</t>
  </si>
  <si>
    <t>722176114R00</t>
  </si>
  <si>
    <t>Montáž rozvodů z plastů polyfúz. svařováním D 32mm</t>
  </si>
  <si>
    <t>722176115R00</t>
  </si>
  <si>
    <t>Montáž rozvodů z plastů polyfúz. svařováním D 40mm</t>
  </si>
  <si>
    <t>722176116R00</t>
  </si>
  <si>
    <t>Montáž rozvodů z plastů polyfúz. svařováním D 50mm</t>
  </si>
  <si>
    <t>286251860R</t>
  </si>
  <si>
    <t>Trubka WAWIN EVO PP-RCT 20x2,3x4000 mm</t>
  </si>
  <si>
    <t>286251861R</t>
  </si>
  <si>
    <t xml:space="preserve">Trubka WAWIN EVO PP-RCT 25x2,8x4000 mm,  </t>
  </si>
  <si>
    <t>286251862R</t>
  </si>
  <si>
    <t xml:space="preserve">Trubka WAWIN EVO PP-RCT 32x2,9x4000 mm,  </t>
  </si>
  <si>
    <t>286251863R</t>
  </si>
  <si>
    <t xml:space="preserve">Trubka WAWIN EVO PP-RCT 40x3,7x4000 mm,  </t>
  </si>
  <si>
    <t>286251864R</t>
  </si>
  <si>
    <t xml:space="preserve">Trubka WAWIN EVO PP-RCT 50x4,6x4000 mm,  </t>
  </si>
  <si>
    <t>72218122100M</t>
  </si>
  <si>
    <t>Izolace potrubí trubicemi , tl. 10 mm, do DN 22 m</t>
  </si>
  <si>
    <t>72218121200M</t>
  </si>
  <si>
    <t>Izolace potrubí trubicemi, tl. 10 mm do DN 42 mm</t>
  </si>
  <si>
    <t>72218121400M</t>
  </si>
  <si>
    <t>Izolace potrubí trubicemi, tl. 15 mm do DN 63 mm</t>
  </si>
  <si>
    <t>72218125000M</t>
  </si>
  <si>
    <t>Izolace potrubí trubicemi, tl. 30 mm do DN 42 mm</t>
  </si>
  <si>
    <t>72218121500M</t>
  </si>
  <si>
    <t>Izolace potrubí trubicemi, tl. 50 mm do DN 52 mm</t>
  </si>
  <si>
    <t>722190401R00</t>
  </si>
  <si>
    <t>Vyvedení a upevnění výpustek DN 15</t>
  </si>
  <si>
    <t>722191112R00</t>
  </si>
  <si>
    <t>Hadice flexibilní k baterii,DN 15 x M10,délka 0,5m</t>
  </si>
  <si>
    <t>soubor</t>
  </si>
  <si>
    <t>722229101R00</t>
  </si>
  <si>
    <t>Montáž vodovodních armatur,1závit, G 1/2</t>
  </si>
  <si>
    <t>722229102R00</t>
  </si>
  <si>
    <t>Montáž vodovodních armatur,1závit, G 3/4</t>
  </si>
  <si>
    <t>722239101R00</t>
  </si>
  <si>
    <t>Montáž vodovodních armatur 2závity, G 1/2</t>
  </si>
  <si>
    <t>722239102R00</t>
  </si>
  <si>
    <t>Montáž vodovodních armatur 2závity, G 3/4</t>
  </si>
  <si>
    <t>722239103R00</t>
  </si>
  <si>
    <t>Montáž vodovodních armatur 2závity, G 1</t>
  </si>
  <si>
    <t>722239104R00</t>
  </si>
  <si>
    <t>Montáž vodovodních armatur 2závity, G 5/4</t>
  </si>
  <si>
    <t>722221113R00</t>
  </si>
  <si>
    <t>Kohout vypouštěcí kulový, IVAR.EURO M DN 20</t>
  </si>
  <si>
    <t>722236513R0M</t>
  </si>
  <si>
    <t>Filtr,vnitřní závity  DN 25</t>
  </si>
  <si>
    <t>722235111R00</t>
  </si>
  <si>
    <t>Kohout kulový, vnitř.-vnitř.z. IVAR PERFECTA DN 15</t>
  </si>
  <si>
    <t>722235112R00</t>
  </si>
  <si>
    <t>Kohout kulový, vnitř.-vnitř.z. IVAR PERFECTA DN 20</t>
  </si>
  <si>
    <t>722235113R00</t>
  </si>
  <si>
    <t>Kohout kulový, vnitř.-vnitř.z. IVAR PERFECTA DN 25</t>
  </si>
  <si>
    <t>722235114R00</t>
  </si>
  <si>
    <t>Kohout kulový, vnitř.-vnitř.z. IVAR PERFECTA DN 32</t>
  </si>
  <si>
    <t>42280580R</t>
  </si>
  <si>
    <t>Klapka zpětná IVAR EA G 5/4"</t>
  </si>
  <si>
    <t>42260624</t>
  </si>
  <si>
    <t>Ventil odvzdušňovací automatický  1/2'', PN10</t>
  </si>
  <si>
    <t>55113574.0</t>
  </si>
  <si>
    <t>Ventil 3cestný směšovací  3/4''</t>
  </si>
  <si>
    <t>722235641R00</t>
  </si>
  <si>
    <t>Klapka zpětná vodorovná CLAPET FIV.08406 DN 15</t>
  </si>
  <si>
    <t>722235642R00</t>
  </si>
  <si>
    <t>Klapka zpětná vodorovná CLAPET FIV.08406 DN 20</t>
  </si>
  <si>
    <t>722235644R00</t>
  </si>
  <si>
    <t>Klapka zpětná vodorovná CLAPET FIV.08406 DN 32</t>
  </si>
  <si>
    <t>722235524R00</t>
  </si>
  <si>
    <t>Filtr, vnitřní-vnitřní z. IVAR FIV.08412 DN 32</t>
  </si>
  <si>
    <t>722290226R00</t>
  </si>
  <si>
    <t>Zkouška tlaku potrubí do DN50</t>
  </si>
  <si>
    <t>722290234R00</t>
  </si>
  <si>
    <t>Proplach a dezinfekce vodovod.potrubí do DN 80</t>
  </si>
  <si>
    <t>722190901R00</t>
  </si>
  <si>
    <t>Uzavření/otevření vodovodního potrubí při opravě</t>
  </si>
  <si>
    <t>722131913R00</t>
  </si>
  <si>
    <t>Oprava-potrubí závitové,vsazení odbočky DN 25</t>
  </si>
  <si>
    <t>722171914R00</t>
  </si>
  <si>
    <t>Odříznutí plastové trubky D 32 mm</t>
  </si>
  <si>
    <t>722172914R00</t>
  </si>
  <si>
    <t>Propojení plastového potrubí polyf. D 32 mm</t>
  </si>
  <si>
    <t>722171913R00</t>
  </si>
  <si>
    <t>Odříznutí plastové trubky D 25 mm</t>
  </si>
  <si>
    <t>722172913R00</t>
  </si>
  <si>
    <t>Propojení plastového potrubí polyf. D 25 mm</t>
  </si>
  <si>
    <t>722249101R00</t>
  </si>
  <si>
    <t>Montáž armatury požární - hydrant  G 3/4</t>
  </si>
  <si>
    <t>722254115RTM</t>
  </si>
  <si>
    <t>Skříň hydrantová s, výzbrojí D20</t>
  </si>
  <si>
    <t>722254110R00</t>
  </si>
  <si>
    <t>Demontáž hydrantových skříní</t>
  </si>
  <si>
    <t>998722101R00</t>
  </si>
  <si>
    <t>Přesun hmot pro vnitřní vodovod, výšky do 6 m</t>
  </si>
  <si>
    <t>725810402R00</t>
  </si>
  <si>
    <t>Ventil rohový bez přípoj. trubičky  G 1/2</t>
  </si>
  <si>
    <t>725210984R00</t>
  </si>
  <si>
    <t>Odmontování rohového ventilu G 1/2</t>
  </si>
  <si>
    <t>725819401R00</t>
  </si>
  <si>
    <t>Montáž ventilu rohového s trubičkou G 1/2</t>
  </si>
  <si>
    <t>725820802R00</t>
  </si>
  <si>
    <t>Demontáž baterie stojánkové do 1otvoru</t>
  </si>
  <si>
    <t>725800923R00</t>
  </si>
  <si>
    <t>Zpětná montáž baterie stojánkové</t>
  </si>
  <si>
    <t>725820801R00</t>
  </si>
  <si>
    <t>Demontáž baterie nástěnné do G 3/4</t>
  </si>
  <si>
    <t>725800924R00</t>
  </si>
  <si>
    <t>Zpětná montáž baterie nástěnné</t>
  </si>
  <si>
    <t>725980113R00</t>
  </si>
  <si>
    <t>Dvířka z plastu 300 x 300 mm</t>
  </si>
  <si>
    <t>725814122R00</t>
  </si>
  <si>
    <t>Ventil pračkový se zpět.kl. IVAR.08101 DN15 x DN20</t>
  </si>
  <si>
    <t>725530151R00</t>
  </si>
  <si>
    <t>Ventil pojistný TE 1847 DN 20</t>
  </si>
  <si>
    <t>998725101R00</t>
  </si>
  <si>
    <t>Přesun hmot pro zařizovací předměty, výšky do 6 m</t>
  </si>
  <si>
    <t>732420811R00</t>
  </si>
  <si>
    <t>Demontáž čerpadel oběhových spirálních DN 25</t>
  </si>
  <si>
    <t>732420911R00</t>
  </si>
  <si>
    <t>Zpětná montáž čerpadla oběh.spirálního DN 25</t>
  </si>
  <si>
    <t>732422411R00</t>
  </si>
  <si>
    <t>Čerpadlo oběhové Wilo Z25/6</t>
  </si>
  <si>
    <t>734419131R00</t>
  </si>
  <si>
    <t>Montáž kompaktního měřiče tepla závitového 1/2",  včetně návarků</t>
  </si>
  <si>
    <t>734200821R00</t>
  </si>
  <si>
    <t>Demontáž armatur se 2závity do G 1/2, včetně dvou návarků</t>
  </si>
  <si>
    <t>734439104R0M</t>
  </si>
  <si>
    <t>Montáž havarijního termostatu včetně návarků</t>
  </si>
  <si>
    <t>734430831R00</t>
  </si>
  <si>
    <t>Demontáž havarijního termostatu včetně dvou, návarků</t>
  </si>
  <si>
    <t>781475114RAM</t>
  </si>
  <si>
    <t>Obklad vnitřní keram. do 30 x 30 cm - doplnění, stávajícího obkladu</t>
  </si>
  <si>
    <t>POL2_0</t>
  </si>
  <si>
    <t>005241010R</t>
  </si>
  <si>
    <t xml:space="preserve">Dokumentace skutečného provedení </t>
  </si>
  <si>
    <t>Soubor</t>
  </si>
  <si>
    <t>004111010R</t>
  </si>
  <si>
    <t xml:space="preserve">Průzkumné práce </t>
  </si>
  <si>
    <t>005122010RM</t>
  </si>
  <si>
    <t>Dokončovací práce - úklid 16h</t>
  </si>
  <si>
    <t/>
  </si>
  <si>
    <t>SUM</t>
  </si>
  <si>
    <t>POPUZIV</t>
  </si>
  <si>
    <t>END</t>
  </si>
  <si>
    <t>MŠ KLÁŠTERNÍ - OPRAVA VNITŘNÍHO VODOVODU</t>
  </si>
  <si>
    <t>CZ00262978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</si>
</sst>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H13" sqref="H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8" t="s">
        <v>42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4"/>
      <c r="B2" s="81" t="s">
        <v>40</v>
      </c>
      <c r="C2" s="82"/>
      <c r="D2" s="83"/>
      <c r="E2" s="207" t="s">
        <v>290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 t="s">
        <v>49</v>
      </c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 t="s">
        <v>291</v>
      </c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28"/>
      <c r="E12" s="228"/>
      <c r="F12" s="228"/>
      <c r="G12" s="228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29"/>
      <c r="E13" s="229"/>
      <c r="F13" s="229"/>
      <c r="G13" s="22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26"/>
      <c r="H15" s="226"/>
      <c r="I15" s="226" t="s">
        <v>28</v>
      </c>
      <c r="J15" s="227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12"/>
      <c r="F16" s="217"/>
      <c r="G16" s="212"/>
      <c r="H16" s="217"/>
      <c r="I16" s="212">
        <f>SUMIF(F47:F58,A16,I47:I58)+SUMIF(F47:F58,"PSU",I47:I58)</f>
        <v>0</v>
      </c>
      <c r="J16" s="213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12"/>
      <c r="F17" s="217"/>
      <c r="G17" s="212"/>
      <c r="H17" s="217"/>
      <c r="I17" s="212">
        <f>SUMIF(F47:F58,A17,I47:I58)</f>
        <v>0</v>
      </c>
      <c r="J17" s="213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12"/>
      <c r="F18" s="217"/>
      <c r="G18" s="212"/>
      <c r="H18" s="217"/>
      <c r="I18" s="212">
        <f>SUMIF(F47:F58,A18,I47:I58)</f>
        <v>0</v>
      </c>
      <c r="J18" s="213"/>
    </row>
    <row r="19" spans="1:10" ht="23.25" customHeight="1" x14ac:dyDescent="0.2">
      <c r="A19" s="148" t="s">
        <v>76</v>
      </c>
      <c r="B19" s="149" t="s">
        <v>26</v>
      </c>
      <c r="C19" s="58"/>
      <c r="D19" s="59"/>
      <c r="E19" s="212"/>
      <c r="F19" s="217"/>
      <c r="G19" s="212"/>
      <c r="H19" s="217"/>
      <c r="I19" s="212">
        <f>SUMIF(F47:F58,A19,I47:I58)</f>
        <v>0</v>
      </c>
      <c r="J19" s="213"/>
    </row>
    <row r="20" spans="1:10" ht="23.25" customHeight="1" x14ac:dyDescent="0.2">
      <c r="A20" s="148" t="s">
        <v>77</v>
      </c>
      <c r="B20" s="149" t="s">
        <v>27</v>
      </c>
      <c r="C20" s="58"/>
      <c r="D20" s="59"/>
      <c r="E20" s="212"/>
      <c r="F20" s="217"/>
      <c r="G20" s="212"/>
      <c r="H20" s="217"/>
      <c r="I20" s="212">
        <f>SUMIF(F47:F58,A20,I47:I58)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3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3">
        <f>0</f>
        <v>0</v>
      </c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16">
        <f>ZakladDPHSniVypocet+ZakladDPHZaklVypocet</f>
        <v>0</v>
      </c>
      <c r="H28" s="216"/>
      <c r="I28" s="216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09">
        <f>ZakladDPHSni+DPHSni+ZakladDPHZakl+DPHZakl+Zaokrouhleni</f>
        <v>0</v>
      </c>
      <c r="H29" s="209"/>
      <c r="I29" s="209"/>
      <c r="J29" s="126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7"/>
      <c r="D39" s="238"/>
      <c r="E39" s="238"/>
      <c r="F39" s="115">
        <f>' Pol'!AC107</f>
        <v>0</v>
      </c>
      <c r="G39" s="116">
        <f>' Pol'!AD107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39" t="s">
        <v>50</v>
      </c>
      <c r="C40" s="240"/>
      <c r="D40" s="240"/>
      <c r="E40" s="24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52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53</v>
      </c>
      <c r="G46" s="136"/>
      <c r="H46" s="136"/>
      <c r="I46" s="242" t="s">
        <v>28</v>
      </c>
      <c r="J46" s="242"/>
    </row>
    <row r="47" spans="1:10" ht="25.5" customHeight="1" x14ac:dyDescent="0.2">
      <c r="A47" s="129"/>
      <c r="B47" s="137" t="s">
        <v>54</v>
      </c>
      <c r="C47" s="244" t="s">
        <v>55</v>
      </c>
      <c r="D47" s="245"/>
      <c r="E47" s="245"/>
      <c r="F47" s="139" t="s">
        <v>23</v>
      </c>
      <c r="G47" s="140"/>
      <c r="H47" s="140"/>
      <c r="I47" s="243">
        <f>' Pol'!G8</f>
        <v>0</v>
      </c>
      <c r="J47" s="243"/>
    </row>
    <row r="48" spans="1:10" ht="25.5" customHeight="1" x14ac:dyDescent="0.2">
      <c r="A48" s="129"/>
      <c r="B48" s="131" t="s">
        <v>56</v>
      </c>
      <c r="C48" s="231" t="s">
        <v>57</v>
      </c>
      <c r="D48" s="232"/>
      <c r="E48" s="232"/>
      <c r="F48" s="141" t="s">
        <v>23</v>
      </c>
      <c r="G48" s="142"/>
      <c r="H48" s="142"/>
      <c r="I48" s="230">
        <f>' Pol'!G10</f>
        <v>0</v>
      </c>
      <c r="J48" s="230"/>
    </row>
    <row r="49" spans="1:10" ht="25.5" customHeight="1" x14ac:dyDescent="0.2">
      <c r="A49" s="129"/>
      <c r="B49" s="131" t="s">
        <v>58</v>
      </c>
      <c r="C49" s="231" t="s">
        <v>59</v>
      </c>
      <c r="D49" s="232"/>
      <c r="E49" s="232"/>
      <c r="F49" s="141" t="s">
        <v>23</v>
      </c>
      <c r="G49" s="142"/>
      <c r="H49" s="142"/>
      <c r="I49" s="230">
        <f>' Pol'!G13</f>
        <v>0</v>
      </c>
      <c r="J49" s="230"/>
    </row>
    <row r="50" spans="1:10" ht="25.5" customHeight="1" x14ac:dyDescent="0.2">
      <c r="A50" s="129"/>
      <c r="B50" s="131" t="s">
        <v>60</v>
      </c>
      <c r="C50" s="231" t="s">
        <v>61</v>
      </c>
      <c r="D50" s="232"/>
      <c r="E50" s="232"/>
      <c r="F50" s="141" t="s">
        <v>23</v>
      </c>
      <c r="G50" s="142"/>
      <c r="H50" s="142"/>
      <c r="I50" s="230">
        <f>' Pol'!G15</f>
        <v>0</v>
      </c>
      <c r="J50" s="230"/>
    </row>
    <row r="51" spans="1:10" ht="25.5" customHeight="1" x14ac:dyDescent="0.2">
      <c r="A51" s="129"/>
      <c r="B51" s="131" t="s">
        <v>62</v>
      </c>
      <c r="C51" s="231" t="s">
        <v>63</v>
      </c>
      <c r="D51" s="232"/>
      <c r="E51" s="232"/>
      <c r="F51" s="141" t="s">
        <v>23</v>
      </c>
      <c r="G51" s="142"/>
      <c r="H51" s="142"/>
      <c r="I51" s="230">
        <f>' Pol'!G17</f>
        <v>0</v>
      </c>
      <c r="J51" s="230"/>
    </row>
    <row r="52" spans="1:10" ht="25.5" customHeight="1" x14ac:dyDescent="0.2">
      <c r="A52" s="129"/>
      <c r="B52" s="131" t="s">
        <v>64</v>
      </c>
      <c r="C52" s="231" t="s">
        <v>65</v>
      </c>
      <c r="D52" s="232"/>
      <c r="E52" s="232"/>
      <c r="F52" s="141" t="s">
        <v>23</v>
      </c>
      <c r="G52" s="142"/>
      <c r="H52" s="142"/>
      <c r="I52" s="230">
        <f>' Pol'!G19</f>
        <v>0</v>
      </c>
      <c r="J52" s="230"/>
    </row>
    <row r="53" spans="1:10" ht="25.5" customHeight="1" x14ac:dyDescent="0.2">
      <c r="A53" s="129"/>
      <c r="B53" s="131" t="s">
        <v>66</v>
      </c>
      <c r="C53" s="231" t="s">
        <v>67</v>
      </c>
      <c r="D53" s="232"/>
      <c r="E53" s="232"/>
      <c r="F53" s="141" t="s">
        <v>24</v>
      </c>
      <c r="G53" s="142"/>
      <c r="H53" s="142"/>
      <c r="I53" s="230">
        <f>' Pol'!G27</f>
        <v>0</v>
      </c>
      <c r="J53" s="230"/>
    </row>
    <row r="54" spans="1:10" ht="25.5" customHeight="1" x14ac:dyDescent="0.2">
      <c r="A54" s="129"/>
      <c r="B54" s="131" t="s">
        <v>68</v>
      </c>
      <c r="C54" s="231" t="s">
        <v>69</v>
      </c>
      <c r="D54" s="232"/>
      <c r="E54" s="232"/>
      <c r="F54" s="141" t="s">
        <v>24</v>
      </c>
      <c r="G54" s="142"/>
      <c r="H54" s="142"/>
      <c r="I54" s="230">
        <f>' Pol'!G79</f>
        <v>0</v>
      </c>
      <c r="J54" s="230"/>
    </row>
    <row r="55" spans="1:10" ht="25.5" customHeight="1" x14ac:dyDescent="0.2">
      <c r="A55" s="129"/>
      <c r="B55" s="131" t="s">
        <v>70</v>
      </c>
      <c r="C55" s="231" t="s">
        <v>71</v>
      </c>
      <c r="D55" s="232"/>
      <c r="E55" s="232"/>
      <c r="F55" s="141" t="s">
        <v>24</v>
      </c>
      <c r="G55" s="142"/>
      <c r="H55" s="142"/>
      <c r="I55" s="230">
        <f>' Pol'!G91</f>
        <v>0</v>
      </c>
      <c r="J55" s="230"/>
    </row>
    <row r="56" spans="1:10" ht="25.5" customHeight="1" x14ac:dyDescent="0.2">
      <c r="A56" s="129"/>
      <c r="B56" s="131" t="s">
        <v>72</v>
      </c>
      <c r="C56" s="231" t="s">
        <v>73</v>
      </c>
      <c r="D56" s="232"/>
      <c r="E56" s="232"/>
      <c r="F56" s="141" t="s">
        <v>24</v>
      </c>
      <c r="G56" s="142"/>
      <c r="H56" s="142"/>
      <c r="I56" s="230">
        <f>' Pol'!G95</f>
        <v>0</v>
      </c>
      <c r="J56" s="230"/>
    </row>
    <row r="57" spans="1:10" ht="25.5" customHeight="1" x14ac:dyDescent="0.2">
      <c r="A57" s="129"/>
      <c r="B57" s="131" t="s">
        <v>74</v>
      </c>
      <c r="C57" s="231" t="s">
        <v>75</v>
      </c>
      <c r="D57" s="232"/>
      <c r="E57" s="232"/>
      <c r="F57" s="141" t="s">
        <v>24</v>
      </c>
      <c r="G57" s="142"/>
      <c r="H57" s="142"/>
      <c r="I57" s="230">
        <f>' Pol'!G100</f>
        <v>0</v>
      </c>
      <c r="J57" s="230"/>
    </row>
    <row r="58" spans="1:10" ht="25.5" customHeight="1" x14ac:dyDescent="0.2">
      <c r="A58" s="129"/>
      <c r="B58" s="138" t="s">
        <v>76</v>
      </c>
      <c r="C58" s="247" t="s">
        <v>26</v>
      </c>
      <c r="D58" s="248"/>
      <c r="E58" s="248"/>
      <c r="F58" s="143" t="s">
        <v>76</v>
      </c>
      <c r="G58" s="144"/>
      <c r="H58" s="144"/>
      <c r="I58" s="246">
        <f>' Pol'!G102</f>
        <v>0</v>
      </c>
      <c r="J58" s="246"/>
    </row>
    <row r="59" spans="1:10" ht="25.5" customHeight="1" x14ac:dyDescent="0.2">
      <c r="A59" s="130"/>
      <c r="B59" s="134" t="s">
        <v>1</v>
      </c>
      <c r="C59" s="134"/>
      <c r="D59" s="135"/>
      <c r="E59" s="135"/>
      <c r="F59" s="145"/>
      <c r="G59" s="146"/>
      <c r="H59" s="146"/>
      <c r="I59" s="249">
        <f>SUM(I47:I58)</f>
        <v>0</v>
      </c>
      <c r="J59" s="249"/>
    </row>
    <row r="60" spans="1:10" x14ac:dyDescent="0.2">
      <c r="F60" s="147"/>
      <c r="G60" s="103"/>
      <c r="H60" s="147"/>
      <c r="I60" s="103"/>
      <c r="J60" s="103"/>
    </row>
    <row r="61" spans="1:10" x14ac:dyDescent="0.2">
      <c r="F61" s="147"/>
      <c r="G61" s="103"/>
      <c r="H61" s="147"/>
      <c r="I61" s="103"/>
      <c r="J61" s="103"/>
    </row>
    <row r="62" spans="1:10" x14ac:dyDescent="0.2">
      <c r="F62" s="147"/>
      <c r="G62" s="103"/>
      <c r="H62" s="147"/>
      <c r="I62" s="103"/>
      <c r="J62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7" sqref="C7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6" t="s">
        <v>6</v>
      </c>
      <c r="B1" s="266"/>
      <c r="C1" s="266"/>
      <c r="D1" s="266"/>
      <c r="E1" s="266"/>
      <c r="F1" s="266"/>
      <c r="G1" s="266"/>
      <c r="AE1" t="s">
        <v>79</v>
      </c>
    </row>
    <row r="2" spans="1:60" ht="24.95" customHeight="1" x14ac:dyDescent="0.2">
      <c r="A2" s="153" t="s">
        <v>78</v>
      </c>
      <c r="B2" s="151"/>
      <c r="C2" s="267" t="s">
        <v>290</v>
      </c>
      <c r="D2" s="268"/>
      <c r="E2" s="268"/>
      <c r="F2" s="268"/>
      <c r="G2" s="269"/>
      <c r="AE2" t="s">
        <v>80</v>
      </c>
    </row>
    <row r="3" spans="1:60" ht="24.95" hidden="1" customHeight="1" x14ac:dyDescent="0.2">
      <c r="A3" s="154" t="s">
        <v>7</v>
      </c>
      <c r="B3" s="152"/>
      <c r="C3" s="270"/>
      <c r="D3" s="270"/>
      <c r="E3" s="270"/>
      <c r="F3" s="270"/>
      <c r="G3" s="271"/>
      <c r="AE3" t="s">
        <v>81</v>
      </c>
    </row>
    <row r="4" spans="1:60" ht="24.95" hidden="1" customHeight="1" x14ac:dyDescent="0.2">
      <c r="A4" s="154" t="s">
        <v>8</v>
      </c>
      <c r="B4" s="152"/>
      <c r="C4" s="272"/>
      <c r="D4" s="270"/>
      <c r="E4" s="270"/>
      <c r="F4" s="270"/>
      <c r="G4" s="271"/>
      <c r="AE4" t="s">
        <v>82</v>
      </c>
    </row>
    <row r="5" spans="1:60" hidden="1" x14ac:dyDescent="0.2">
      <c r="A5" s="155" t="s">
        <v>83</v>
      </c>
      <c r="B5" s="156"/>
      <c r="C5" s="157"/>
      <c r="D5" s="158"/>
      <c r="E5" s="159"/>
      <c r="F5" s="159"/>
      <c r="G5" s="160"/>
      <c r="AE5" t="s">
        <v>84</v>
      </c>
    </row>
    <row r="6" spans="1:60" x14ac:dyDescent="0.2">
      <c r="D6" s="150"/>
    </row>
    <row r="7" spans="1:60" ht="38.25" x14ac:dyDescent="0.2">
      <c r="A7" s="165" t="s">
        <v>85</v>
      </c>
      <c r="B7" s="166" t="s">
        <v>86</v>
      </c>
      <c r="C7" s="166" t="s">
        <v>87</v>
      </c>
      <c r="D7" s="180" t="s">
        <v>88</v>
      </c>
      <c r="E7" s="165" t="s">
        <v>89</v>
      </c>
      <c r="F7" s="161" t="s">
        <v>90</v>
      </c>
      <c r="G7" s="181" t="s">
        <v>28</v>
      </c>
      <c r="H7" s="182" t="s">
        <v>29</v>
      </c>
      <c r="I7" s="182" t="s">
        <v>91</v>
      </c>
      <c r="J7" s="182" t="s">
        <v>30</v>
      </c>
      <c r="K7" s="182" t="s">
        <v>92</v>
      </c>
      <c r="L7" s="182" t="s">
        <v>93</v>
      </c>
      <c r="M7" s="182" t="s">
        <v>94</v>
      </c>
      <c r="N7" s="182" t="s">
        <v>95</v>
      </c>
      <c r="O7" s="182" t="s">
        <v>96</v>
      </c>
      <c r="P7" s="182" t="s">
        <v>97</v>
      </c>
      <c r="Q7" s="182" t="s">
        <v>98</v>
      </c>
      <c r="R7" s="182" t="s">
        <v>99</v>
      </c>
      <c r="S7" s="182" t="s">
        <v>100</v>
      </c>
      <c r="T7" s="182" t="s">
        <v>101</v>
      </c>
      <c r="U7" s="167" t="s">
        <v>102</v>
      </c>
    </row>
    <row r="8" spans="1:60" x14ac:dyDescent="0.2">
      <c r="A8" s="183" t="s">
        <v>103</v>
      </c>
      <c r="B8" s="184" t="s">
        <v>54</v>
      </c>
      <c r="C8" s="185" t="s">
        <v>55</v>
      </c>
      <c r="D8" s="186"/>
      <c r="E8" s="187"/>
      <c r="F8" s="174"/>
      <c r="G8" s="174">
        <f>SUMIF(AE9:AE9,"&lt;&gt;NOR",G9:G9)</f>
        <v>0</v>
      </c>
      <c r="H8" s="174"/>
      <c r="I8" s="174">
        <f>SUM(I9:I9)</f>
        <v>0</v>
      </c>
      <c r="J8" s="174"/>
      <c r="K8" s="174">
        <f>SUM(K9:K9)</f>
        <v>0</v>
      </c>
      <c r="L8" s="174"/>
      <c r="M8" s="174">
        <f>SUM(M9:M9)</f>
        <v>0</v>
      </c>
      <c r="N8" s="174"/>
      <c r="O8" s="174">
        <f>SUM(O9:O9)</f>
        <v>0.28000000000000003</v>
      </c>
      <c r="P8" s="174"/>
      <c r="Q8" s="174">
        <f>SUM(Q9:Q9)</f>
        <v>0</v>
      </c>
      <c r="R8" s="174"/>
      <c r="S8" s="174"/>
      <c r="T8" s="188"/>
      <c r="U8" s="174">
        <f>SUM(U9:U9)</f>
        <v>10.59</v>
      </c>
      <c r="AE8" t="s">
        <v>104</v>
      </c>
    </row>
    <row r="9" spans="1:60" outlineLevel="1" x14ac:dyDescent="0.2">
      <c r="A9" s="163">
        <v>1</v>
      </c>
      <c r="B9" s="168" t="s">
        <v>105</v>
      </c>
      <c r="C9" s="201" t="s">
        <v>106</v>
      </c>
      <c r="D9" s="170" t="s">
        <v>107</v>
      </c>
      <c r="E9" s="172">
        <v>10.7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0</v>
      </c>
      <c r="M9" s="176">
        <f>G9*(1+L9/100)</f>
        <v>0</v>
      </c>
      <c r="N9" s="176">
        <v>2.5780000000000001E-2</v>
      </c>
      <c r="O9" s="176">
        <f>ROUND(E9*N9,2)</f>
        <v>0.28000000000000003</v>
      </c>
      <c r="P9" s="176">
        <v>0</v>
      </c>
      <c r="Q9" s="176">
        <f>ROUND(E9*P9,2)</f>
        <v>0</v>
      </c>
      <c r="R9" s="176"/>
      <c r="S9" s="176"/>
      <c r="T9" s="177">
        <v>0.99</v>
      </c>
      <c r="U9" s="176">
        <f>ROUND(E9*T9,2)</f>
        <v>10.59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108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x14ac:dyDescent="0.2">
      <c r="A10" s="164" t="s">
        <v>103</v>
      </c>
      <c r="B10" s="169" t="s">
        <v>56</v>
      </c>
      <c r="C10" s="202" t="s">
        <v>57</v>
      </c>
      <c r="D10" s="171"/>
      <c r="E10" s="173"/>
      <c r="F10" s="178"/>
      <c r="G10" s="178">
        <f>SUMIF(AE11:AE12,"&lt;&gt;NOR",G11:G12)</f>
        <v>0</v>
      </c>
      <c r="H10" s="178"/>
      <c r="I10" s="178">
        <f>SUM(I11:I12)</f>
        <v>0</v>
      </c>
      <c r="J10" s="178"/>
      <c r="K10" s="178">
        <f>SUM(K11:K12)</f>
        <v>0</v>
      </c>
      <c r="L10" s="178"/>
      <c r="M10" s="178">
        <f>SUM(M11:M12)</f>
        <v>0</v>
      </c>
      <c r="N10" s="178"/>
      <c r="O10" s="178">
        <f>SUM(O11:O12)</f>
        <v>0.04</v>
      </c>
      <c r="P10" s="178"/>
      <c r="Q10" s="178">
        <f>SUM(Q11:Q12)</f>
        <v>0.49</v>
      </c>
      <c r="R10" s="178"/>
      <c r="S10" s="178"/>
      <c r="T10" s="179"/>
      <c r="U10" s="178">
        <f>SUM(U11:U12)</f>
        <v>9.6199999999999992</v>
      </c>
      <c r="AE10" t="s">
        <v>104</v>
      </c>
    </row>
    <row r="11" spans="1:60" ht="22.5" outlineLevel="1" x14ac:dyDescent="0.2">
      <c r="A11" s="163">
        <v>2</v>
      </c>
      <c r="B11" s="168" t="s">
        <v>109</v>
      </c>
      <c r="C11" s="201" t="s">
        <v>110</v>
      </c>
      <c r="D11" s="170" t="s">
        <v>107</v>
      </c>
      <c r="E11" s="172">
        <v>45.6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0</v>
      </c>
      <c r="M11" s="176">
        <f>G11*(1+L11/100)</f>
        <v>0</v>
      </c>
      <c r="N11" s="176">
        <v>3.3E-4</v>
      </c>
      <c r="O11" s="176">
        <f>ROUND(E11*N11,2)</f>
        <v>0.02</v>
      </c>
      <c r="P11" s="176">
        <v>1.068E-2</v>
      </c>
      <c r="Q11" s="176">
        <f>ROUND(E11*P11,2)</f>
        <v>0.49</v>
      </c>
      <c r="R11" s="176"/>
      <c r="S11" s="176"/>
      <c r="T11" s="177">
        <v>0.21099999999999999</v>
      </c>
      <c r="U11" s="176">
        <f>ROUND(E11*T11,2)</f>
        <v>9.6199999999999992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108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8" t="s">
        <v>111</v>
      </c>
      <c r="C12" s="201" t="s">
        <v>112</v>
      </c>
      <c r="D12" s="170" t="s">
        <v>107</v>
      </c>
      <c r="E12" s="172">
        <v>5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0</v>
      </c>
      <c r="M12" s="176">
        <f>G12*(1+L12/100)</f>
        <v>0</v>
      </c>
      <c r="N12" s="176">
        <v>3.8999999999999998E-3</v>
      </c>
      <c r="O12" s="176">
        <f>ROUND(E12*N12,2)</f>
        <v>0.02</v>
      </c>
      <c r="P12" s="176">
        <v>0</v>
      </c>
      <c r="Q12" s="176">
        <f>ROUND(E12*P12,2)</f>
        <v>0</v>
      </c>
      <c r="R12" s="176"/>
      <c r="S12" s="176"/>
      <c r="T12" s="177">
        <v>0</v>
      </c>
      <c r="U12" s="176">
        <f>ROUND(E12*T12,2)</f>
        <v>0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113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x14ac:dyDescent="0.2">
      <c r="A13" s="164" t="s">
        <v>103</v>
      </c>
      <c r="B13" s="169" t="s">
        <v>58</v>
      </c>
      <c r="C13" s="202" t="s">
        <v>59</v>
      </c>
      <c r="D13" s="171"/>
      <c r="E13" s="173"/>
      <c r="F13" s="178"/>
      <c r="G13" s="178">
        <f>SUMIF(AE14:AE14,"&lt;&gt;NOR",G14:G14)</f>
        <v>0</v>
      </c>
      <c r="H13" s="178"/>
      <c r="I13" s="178">
        <f>SUM(I14:I14)</f>
        <v>0</v>
      </c>
      <c r="J13" s="178"/>
      <c r="K13" s="178">
        <f>SUM(K14:K14)</f>
        <v>0</v>
      </c>
      <c r="L13" s="178"/>
      <c r="M13" s="178">
        <f>SUM(M14:M14)</f>
        <v>0</v>
      </c>
      <c r="N13" s="178"/>
      <c r="O13" s="178">
        <f>SUM(O14:O14)</f>
        <v>0.04</v>
      </c>
      <c r="P13" s="178"/>
      <c r="Q13" s="178">
        <f>SUM(Q14:Q14)</f>
        <v>0</v>
      </c>
      <c r="R13" s="178"/>
      <c r="S13" s="178"/>
      <c r="T13" s="179"/>
      <c r="U13" s="178">
        <f>SUM(U14:U14)</f>
        <v>1.56</v>
      </c>
      <c r="AE13" t="s">
        <v>104</v>
      </c>
    </row>
    <row r="14" spans="1:60" outlineLevel="1" x14ac:dyDescent="0.2">
      <c r="A14" s="163">
        <v>4</v>
      </c>
      <c r="B14" s="168" t="s">
        <v>114</v>
      </c>
      <c r="C14" s="201" t="s">
        <v>115</v>
      </c>
      <c r="D14" s="170" t="s">
        <v>107</v>
      </c>
      <c r="E14" s="172">
        <v>6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0</v>
      </c>
      <c r="M14" s="176">
        <f>G14*(1+L14/100)</f>
        <v>0</v>
      </c>
      <c r="N14" s="176">
        <v>5.9199999999999999E-3</v>
      </c>
      <c r="O14" s="176">
        <f>ROUND(E14*N14,2)</f>
        <v>0.04</v>
      </c>
      <c r="P14" s="176">
        <v>0</v>
      </c>
      <c r="Q14" s="176">
        <f>ROUND(E14*P14,2)</f>
        <v>0</v>
      </c>
      <c r="R14" s="176"/>
      <c r="S14" s="176"/>
      <c r="T14" s="177">
        <v>0.26</v>
      </c>
      <c r="U14" s="176">
        <f>ROUND(E14*T14,2)</f>
        <v>1.56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108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x14ac:dyDescent="0.2">
      <c r="A15" s="164" t="s">
        <v>103</v>
      </c>
      <c r="B15" s="169" t="s">
        <v>60</v>
      </c>
      <c r="C15" s="202" t="s">
        <v>61</v>
      </c>
      <c r="D15" s="171"/>
      <c r="E15" s="173"/>
      <c r="F15" s="178"/>
      <c r="G15" s="178">
        <f>SUMIF(AE16:AE16,"&lt;&gt;NOR",G16:G16)</f>
        <v>0</v>
      </c>
      <c r="H15" s="178"/>
      <c r="I15" s="178">
        <f>SUM(I16:I16)</f>
        <v>0</v>
      </c>
      <c r="J15" s="178"/>
      <c r="K15" s="178">
        <f>SUM(K16:K16)</f>
        <v>0</v>
      </c>
      <c r="L15" s="178"/>
      <c r="M15" s="178">
        <f>SUM(M16:M16)</f>
        <v>0</v>
      </c>
      <c r="N15" s="178"/>
      <c r="O15" s="178">
        <f>SUM(O16:O16)</f>
        <v>2.91</v>
      </c>
      <c r="P15" s="178"/>
      <c r="Q15" s="178">
        <f>SUM(Q16:Q16)</f>
        <v>0</v>
      </c>
      <c r="R15" s="178"/>
      <c r="S15" s="178"/>
      <c r="T15" s="179"/>
      <c r="U15" s="178">
        <f>SUM(U16:U16)</f>
        <v>98.8</v>
      </c>
      <c r="AE15" t="s">
        <v>104</v>
      </c>
    </row>
    <row r="16" spans="1:60" outlineLevel="1" x14ac:dyDescent="0.2">
      <c r="A16" s="163">
        <v>5</v>
      </c>
      <c r="B16" s="168" t="s">
        <v>116</v>
      </c>
      <c r="C16" s="201" t="s">
        <v>117</v>
      </c>
      <c r="D16" s="170" t="s">
        <v>118</v>
      </c>
      <c r="E16" s="172">
        <v>76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0</v>
      </c>
      <c r="M16" s="176">
        <f>G16*(1+L16/100)</f>
        <v>0</v>
      </c>
      <c r="N16" s="176">
        <v>3.8289999999999998E-2</v>
      </c>
      <c r="O16" s="176">
        <f>ROUND(E16*N16,2)</f>
        <v>2.91</v>
      </c>
      <c r="P16" s="176">
        <v>0</v>
      </c>
      <c r="Q16" s="176">
        <f>ROUND(E16*P16,2)</f>
        <v>0</v>
      </c>
      <c r="R16" s="176"/>
      <c r="S16" s="176"/>
      <c r="T16" s="177">
        <v>1.3</v>
      </c>
      <c r="U16" s="176">
        <f>ROUND(E16*T16,2)</f>
        <v>98.8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108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x14ac:dyDescent="0.2">
      <c r="A17" s="164" t="s">
        <v>103</v>
      </c>
      <c r="B17" s="169" t="s">
        <v>62</v>
      </c>
      <c r="C17" s="202" t="s">
        <v>63</v>
      </c>
      <c r="D17" s="171"/>
      <c r="E17" s="173"/>
      <c r="F17" s="178"/>
      <c r="G17" s="178">
        <f>SUMIF(AE18:AE18,"&lt;&gt;NOR",G18:G18)</f>
        <v>0</v>
      </c>
      <c r="H17" s="178"/>
      <c r="I17" s="178">
        <f>SUM(I18:I18)</f>
        <v>0</v>
      </c>
      <c r="J17" s="178"/>
      <c r="K17" s="178">
        <f>SUM(K18:K18)</f>
        <v>0</v>
      </c>
      <c r="L17" s="178"/>
      <c r="M17" s="178">
        <f>SUM(M18:M18)</f>
        <v>0</v>
      </c>
      <c r="N17" s="178"/>
      <c r="O17" s="178">
        <f>SUM(O18:O18)</f>
        <v>0</v>
      </c>
      <c r="P17" s="178"/>
      <c r="Q17" s="178">
        <f>SUM(Q18:Q18)</f>
        <v>0.24</v>
      </c>
      <c r="R17" s="178"/>
      <c r="S17" s="178"/>
      <c r="T17" s="179"/>
      <c r="U17" s="178">
        <f>SUM(U18:U18)</f>
        <v>3.48</v>
      </c>
      <c r="AE17" t="s">
        <v>104</v>
      </c>
    </row>
    <row r="18" spans="1:60" ht="22.5" outlineLevel="1" x14ac:dyDescent="0.2">
      <c r="A18" s="163">
        <v>6</v>
      </c>
      <c r="B18" s="168" t="s">
        <v>119</v>
      </c>
      <c r="C18" s="201" t="s">
        <v>120</v>
      </c>
      <c r="D18" s="170" t="s">
        <v>107</v>
      </c>
      <c r="E18" s="172">
        <v>10.7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0</v>
      </c>
      <c r="M18" s="176">
        <f>G18*(1+L18/100)</f>
        <v>0</v>
      </c>
      <c r="N18" s="176">
        <v>3.3E-4</v>
      </c>
      <c r="O18" s="176">
        <f>ROUND(E18*N18,2)</f>
        <v>0</v>
      </c>
      <c r="P18" s="176">
        <v>2.198E-2</v>
      </c>
      <c r="Q18" s="176">
        <f>ROUND(E18*P18,2)</f>
        <v>0.24</v>
      </c>
      <c r="R18" s="176"/>
      <c r="S18" s="176"/>
      <c r="T18" s="177">
        <v>0.32500000000000001</v>
      </c>
      <c r="U18" s="176">
        <f>ROUND(E18*T18,2)</f>
        <v>3.48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108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x14ac:dyDescent="0.2">
      <c r="A19" s="164" t="s">
        <v>103</v>
      </c>
      <c r="B19" s="169" t="s">
        <v>64</v>
      </c>
      <c r="C19" s="202" t="s">
        <v>65</v>
      </c>
      <c r="D19" s="171"/>
      <c r="E19" s="173"/>
      <c r="F19" s="178"/>
      <c r="G19" s="178">
        <f>SUMIF(AE20:AE26,"&lt;&gt;NOR",G20:G26)</f>
        <v>0</v>
      </c>
      <c r="H19" s="178"/>
      <c r="I19" s="178">
        <f>SUM(I20:I26)</f>
        <v>0</v>
      </c>
      <c r="J19" s="178"/>
      <c r="K19" s="178">
        <f>SUM(K20:K26)</f>
        <v>0</v>
      </c>
      <c r="L19" s="178"/>
      <c r="M19" s="178">
        <f>SUM(M20:M26)</f>
        <v>0</v>
      </c>
      <c r="N19" s="178"/>
      <c r="O19" s="178">
        <f>SUM(O20:O26)</f>
        <v>0.02</v>
      </c>
      <c r="P19" s="178"/>
      <c r="Q19" s="178">
        <f>SUM(Q20:Q26)</f>
        <v>2.5300000000000002</v>
      </c>
      <c r="R19" s="178"/>
      <c r="S19" s="178"/>
      <c r="T19" s="179"/>
      <c r="U19" s="178">
        <f>SUM(U20:U26)</f>
        <v>29.119999999999997</v>
      </c>
      <c r="AE19" t="s">
        <v>104</v>
      </c>
    </row>
    <row r="20" spans="1:60" outlineLevel="1" x14ac:dyDescent="0.2">
      <c r="A20" s="163">
        <v>7</v>
      </c>
      <c r="B20" s="168" t="s">
        <v>121</v>
      </c>
      <c r="C20" s="201" t="s">
        <v>122</v>
      </c>
      <c r="D20" s="170" t="s">
        <v>123</v>
      </c>
      <c r="E20" s="172">
        <v>10</v>
      </c>
      <c r="F20" s="175"/>
      <c r="G20" s="176">
        <f t="shared" ref="G20:G26" si="0">ROUND(E20*F20,2)</f>
        <v>0</v>
      </c>
      <c r="H20" s="175"/>
      <c r="I20" s="176">
        <f t="shared" ref="I20:I26" si="1">ROUND(E20*H20,2)</f>
        <v>0</v>
      </c>
      <c r="J20" s="175"/>
      <c r="K20" s="176">
        <f t="shared" ref="K20:K26" si="2">ROUND(E20*J20,2)</f>
        <v>0</v>
      </c>
      <c r="L20" s="176">
        <v>0</v>
      </c>
      <c r="M20" s="176">
        <f t="shared" ref="M20:M26" si="3">G20*(1+L20/100)</f>
        <v>0</v>
      </c>
      <c r="N20" s="176">
        <v>3.4000000000000002E-4</v>
      </c>
      <c r="O20" s="176">
        <f t="shared" ref="O20:O26" si="4">ROUND(E20*N20,2)</f>
        <v>0</v>
      </c>
      <c r="P20" s="176">
        <v>5.3999999999999999E-2</v>
      </c>
      <c r="Q20" s="176">
        <f t="shared" ref="Q20:Q26" si="5">ROUND(E20*P20,2)</f>
        <v>0.54</v>
      </c>
      <c r="R20" s="176"/>
      <c r="S20" s="176"/>
      <c r="T20" s="177">
        <v>0.38100000000000001</v>
      </c>
      <c r="U20" s="176">
        <f t="shared" ref="U20:U26" si="6">ROUND(E20*T20,2)</f>
        <v>3.81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108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8</v>
      </c>
      <c r="B21" s="168" t="s">
        <v>124</v>
      </c>
      <c r="C21" s="201" t="s">
        <v>125</v>
      </c>
      <c r="D21" s="170" t="s">
        <v>123</v>
      </c>
      <c r="E21" s="172">
        <v>3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0</v>
      </c>
      <c r="M21" s="176">
        <f t="shared" si="3"/>
        <v>0</v>
      </c>
      <c r="N21" s="176">
        <v>1.33E-3</v>
      </c>
      <c r="O21" s="176">
        <f t="shared" si="4"/>
        <v>0</v>
      </c>
      <c r="P21" s="176">
        <v>2E-3</v>
      </c>
      <c r="Q21" s="176">
        <f t="shared" si="5"/>
        <v>0.01</v>
      </c>
      <c r="R21" s="176"/>
      <c r="S21" s="176"/>
      <c r="T21" s="177">
        <v>0.30099999999999999</v>
      </c>
      <c r="U21" s="176">
        <f t="shared" si="6"/>
        <v>0.9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108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9</v>
      </c>
      <c r="B22" s="168" t="s">
        <v>126</v>
      </c>
      <c r="C22" s="201" t="s">
        <v>127</v>
      </c>
      <c r="D22" s="170" t="s">
        <v>123</v>
      </c>
      <c r="E22" s="172">
        <v>30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0</v>
      </c>
      <c r="M22" s="176">
        <f t="shared" si="3"/>
        <v>0</v>
      </c>
      <c r="N22" s="176">
        <v>3.4000000000000002E-4</v>
      </c>
      <c r="O22" s="176">
        <f t="shared" si="4"/>
        <v>0.01</v>
      </c>
      <c r="P22" s="176">
        <v>0.01</v>
      </c>
      <c r="Q22" s="176">
        <f t="shared" si="5"/>
        <v>0.3</v>
      </c>
      <c r="R22" s="176"/>
      <c r="S22" s="176"/>
      <c r="T22" s="177">
        <v>0.18099999999999999</v>
      </c>
      <c r="U22" s="176">
        <f t="shared" si="6"/>
        <v>5.43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108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10</v>
      </c>
      <c r="B23" s="168" t="s">
        <v>128</v>
      </c>
      <c r="C23" s="201" t="s">
        <v>129</v>
      </c>
      <c r="D23" s="170" t="s">
        <v>118</v>
      </c>
      <c r="E23" s="172">
        <v>10.4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0</v>
      </c>
      <c r="M23" s="176">
        <f t="shared" si="3"/>
        <v>0</v>
      </c>
      <c r="N23" s="176">
        <v>4.8999999999999998E-4</v>
      </c>
      <c r="O23" s="176">
        <f t="shared" si="4"/>
        <v>0.01</v>
      </c>
      <c r="P23" s="176">
        <v>0.04</v>
      </c>
      <c r="Q23" s="176">
        <f t="shared" si="5"/>
        <v>0.42</v>
      </c>
      <c r="R23" s="176"/>
      <c r="S23" s="176"/>
      <c r="T23" s="177">
        <v>0.66800000000000004</v>
      </c>
      <c r="U23" s="176">
        <f t="shared" si="6"/>
        <v>6.95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108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11</v>
      </c>
      <c r="B24" s="168" t="s">
        <v>130</v>
      </c>
      <c r="C24" s="201" t="s">
        <v>131</v>
      </c>
      <c r="D24" s="170" t="s">
        <v>107</v>
      </c>
      <c r="E24" s="172">
        <v>14.2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0</v>
      </c>
      <c r="M24" s="176">
        <f t="shared" si="3"/>
        <v>0</v>
      </c>
      <c r="N24" s="176">
        <v>0</v>
      </c>
      <c r="O24" s="176">
        <f t="shared" si="4"/>
        <v>0</v>
      </c>
      <c r="P24" s="176">
        <v>8.8999999999999996E-2</v>
      </c>
      <c r="Q24" s="176">
        <f t="shared" si="5"/>
        <v>1.26</v>
      </c>
      <c r="R24" s="176"/>
      <c r="S24" s="176"/>
      <c r="T24" s="177">
        <v>0.76</v>
      </c>
      <c r="U24" s="176">
        <f t="shared" si="6"/>
        <v>10.79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108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12</v>
      </c>
      <c r="B25" s="168" t="s">
        <v>132</v>
      </c>
      <c r="C25" s="201" t="s">
        <v>133</v>
      </c>
      <c r="D25" s="170" t="s">
        <v>134</v>
      </c>
      <c r="E25" s="172">
        <v>2.5299999999999998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0</v>
      </c>
      <c r="M25" s="176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6"/>
      <c r="S25" s="176"/>
      <c r="T25" s="177">
        <v>0.49</v>
      </c>
      <c r="U25" s="176">
        <f t="shared" si="6"/>
        <v>1.24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108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13</v>
      </c>
      <c r="B26" s="168" t="s">
        <v>135</v>
      </c>
      <c r="C26" s="201" t="s">
        <v>136</v>
      </c>
      <c r="D26" s="170" t="s">
        <v>134</v>
      </c>
      <c r="E26" s="172">
        <v>25.3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0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6"/>
      <c r="S26" s="176"/>
      <c r="T26" s="177">
        <v>0</v>
      </c>
      <c r="U26" s="176">
        <f t="shared" si="6"/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108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x14ac:dyDescent="0.2">
      <c r="A27" s="164" t="s">
        <v>103</v>
      </c>
      <c r="B27" s="169" t="s">
        <v>66</v>
      </c>
      <c r="C27" s="202" t="s">
        <v>67</v>
      </c>
      <c r="D27" s="171"/>
      <c r="E27" s="173"/>
      <c r="F27" s="178"/>
      <c r="G27" s="178">
        <f>SUMIF(AE28:AE78,"&lt;&gt;NOR",G28:G78)</f>
        <v>0</v>
      </c>
      <c r="H27" s="178"/>
      <c r="I27" s="178">
        <f>SUM(I28:I78)</f>
        <v>0</v>
      </c>
      <c r="J27" s="178"/>
      <c r="K27" s="178">
        <f>SUM(K28:K78)</f>
        <v>0</v>
      </c>
      <c r="L27" s="178"/>
      <c r="M27" s="178">
        <f>SUM(M28:M78)</f>
        <v>0</v>
      </c>
      <c r="N27" s="178"/>
      <c r="O27" s="178">
        <f>SUM(O28:O78)</f>
        <v>0.66</v>
      </c>
      <c r="P27" s="178"/>
      <c r="Q27" s="178">
        <f>SUM(Q28:Q78)</f>
        <v>0</v>
      </c>
      <c r="R27" s="178"/>
      <c r="S27" s="178"/>
      <c r="T27" s="179"/>
      <c r="U27" s="178">
        <f>SUM(U28:U78)</f>
        <v>275.95</v>
      </c>
      <c r="AE27" t="s">
        <v>104</v>
      </c>
    </row>
    <row r="28" spans="1:60" ht="33.75" outlineLevel="1" x14ac:dyDescent="0.2">
      <c r="A28" s="163">
        <v>14</v>
      </c>
      <c r="B28" s="168" t="s">
        <v>137</v>
      </c>
      <c r="C28" s="201" t="s">
        <v>138</v>
      </c>
      <c r="D28" s="170" t="s">
        <v>123</v>
      </c>
      <c r="E28" s="172">
        <v>12</v>
      </c>
      <c r="F28" s="175"/>
      <c r="G28" s="176">
        <f t="shared" ref="G28:G59" si="7">ROUND(E28*F28,2)</f>
        <v>0</v>
      </c>
      <c r="H28" s="175"/>
      <c r="I28" s="176">
        <f t="shared" ref="I28:I59" si="8">ROUND(E28*H28,2)</f>
        <v>0</v>
      </c>
      <c r="J28" s="175"/>
      <c r="K28" s="176">
        <f t="shared" ref="K28:K59" si="9">ROUND(E28*J28,2)</f>
        <v>0</v>
      </c>
      <c r="L28" s="176">
        <v>0</v>
      </c>
      <c r="M28" s="176">
        <f t="shared" ref="M28:M59" si="10">G28*(1+L28/100)</f>
        <v>0</v>
      </c>
      <c r="N28" s="176">
        <v>1.8000000000000001E-4</v>
      </c>
      <c r="O28" s="176">
        <f t="shared" ref="O28:O59" si="11">ROUND(E28*N28,2)</f>
        <v>0</v>
      </c>
      <c r="P28" s="176">
        <v>0</v>
      </c>
      <c r="Q28" s="176">
        <f t="shared" ref="Q28:Q59" si="12">ROUND(E28*P28,2)</f>
        <v>0</v>
      </c>
      <c r="R28" s="176"/>
      <c r="S28" s="176"/>
      <c r="T28" s="177">
        <v>0</v>
      </c>
      <c r="U28" s="176">
        <f t="shared" ref="U28:U59" si="13">ROUND(E28*T28,2)</f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113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ht="33.75" outlineLevel="1" x14ac:dyDescent="0.2">
      <c r="A29" s="163">
        <v>15</v>
      </c>
      <c r="B29" s="168" t="s">
        <v>139</v>
      </c>
      <c r="C29" s="201" t="s">
        <v>140</v>
      </c>
      <c r="D29" s="170" t="s">
        <v>123</v>
      </c>
      <c r="E29" s="172">
        <v>4</v>
      </c>
      <c r="F29" s="175"/>
      <c r="G29" s="176">
        <f t="shared" si="7"/>
        <v>0</v>
      </c>
      <c r="H29" s="175"/>
      <c r="I29" s="176">
        <f t="shared" si="8"/>
        <v>0</v>
      </c>
      <c r="J29" s="175"/>
      <c r="K29" s="176">
        <f t="shared" si="9"/>
        <v>0</v>
      </c>
      <c r="L29" s="176">
        <v>0</v>
      </c>
      <c r="M29" s="176">
        <f t="shared" si="10"/>
        <v>0</v>
      </c>
      <c r="N29" s="176">
        <v>2.7999999999999998E-4</v>
      </c>
      <c r="O29" s="176">
        <f t="shared" si="11"/>
        <v>0</v>
      </c>
      <c r="P29" s="176">
        <v>0</v>
      </c>
      <c r="Q29" s="176">
        <f t="shared" si="12"/>
        <v>0</v>
      </c>
      <c r="R29" s="176"/>
      <c r="S29" s="176"/>
      <c r="T29" s="177">
        <v>0</v>
      </c>
      <c r="U29" s="176">
        <f t="shared" si="13"/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113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ht="33.75" outlineLevel="1" x14ac:dyDescent="0.2">
      <c r="A30" s="163">
        <v>16</v>
      </c>
      <c r="B30" s="168" t="s">
        <v>141</v>
      </c>
      <c r="C30" s="201" t="s">
        <v>142</v>
      </c>
      <c r="D30" s="170" t="s">
        <v>123</v>
      </c>
      <c r="E30" s="172">
        <v>4</v>
      </c>
      <c r="F30" s="175"/>
      <c r="G30" s="176">
        <f t="shared" si="7"/>
        <v>0</v>
      </c>
      <c r="H30" s="175"/>
      <c r="I30" s="176">
        <f t="shared" si="8"/>
        <v>0</v>
      </c>
      <c r="J30" s="175"/>
      <c r="K30" s="176">
        <f t="shared" si="9"/>
        <v>0</v>
      </c>
      <c r="L30" s="176">
        <v>0</v>
      </c>
      <c r="M30" s="176">
        <f t="shared" si="10"/>
        <v>0</v>
      </c>
      <c r="N30" s="176">
        <v>4.8000000000000001E-4</v>
      </c>
      <c r="O30" s="176">
        <f t="shared" si="11"/>
        <v>0</v>
      </c>
      <c r="P30" s="176">
        <v>0</v>
      </c>
      <c r="Q30" s="176">
        <f t="shared" si="12"/>
        <v>0</v>
      </c>
      <c r="R30" s="176"/>
      <c r="S30" s="176"/>
      <c r="T30" s="177">
        <v>0</v>
      </c>
      <c r="U30" s="176">
        <f t="shared" si="13"/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113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>
        <v>17</v>
      </c>
      <c r="B31" s="168" t="s">
        <v>143</v>
      </c>
      <c r="C31" s="201" t="s">
        <v>144</v>
      </c>
      <c r="D31" s="170" t="s">
        <v>118</v>
      </c>
      <c r="E31" s="172">
        <v>26</v>
      </c>
      <c r="F31" s="175"/>
      <c r="G31" s="176">
        <f t="shared" si="7"/>
        <v>0</v>
      </c>
      <c r="H31" s="175"/>
      <c r="I31" s="176">
        <f t="shared" si="8"/>
        <v>0</v>
      </c>
      <c r="J31" s="175"/>
      <c r="K31" s="176">
        <f t="shared" si="9"/>
        <v>0</v>
      </c>
      <c r="L31" s="176">
        <v>0</v>
      </c>
      <c r="M31" s="176">
        <f t="shared" si="10"/>
        <v>0</v>
      </c>
      <c r="N31" s="176">
        <v>2.7999999999999998E-4</v>
      </c>
      <c r="O31" s="176">
        <f t="shared" si="11"/>
        <v>0.01</v>
      </c>
      <c r="P31" s="176">
        <v>0</v>
      </c>
      <c r="Q31" s="176">
        <f t="shared" si="12"/>
        <v>0</v>
      </c>
      <c r="R31" s="176"/>
      <c r="S31" s="176"/>
      <c r="T31" s="177">
        <v>0.36516999999999999</v>
      </c>
      <c r="U31" s="176">
        <f t="shared" si="13"/>
        <v>9.49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108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ht="22.5" outlineLevel="1" x14ac:dyDescent="0.2">
      <c r="A32" s="163">
        <v>18</v>
      </c>
      <c r="B32" s="168" t="s">
        <v>145</v>
      </c>
      <c r="C32" s="201" t="s">
        <v>146</v>
      </c>
      <c r="D32" s="170" t="s">
        <v>118</v>
      </c>
      <c r="E32" s="172">
        <v>64</v>
      </c>
      <c r="F32" s="175"/>
      <c r="G32" s="176">
        <f t="shared" si="7"/>
        <v>0</v>
      </c>
      <c r="H32" s="175"/>
      <c r="I32" s="176">
        <f t="shared" si="8"/>
        <v>0</v>
      </c>
      <c r="J32" s="175"/>
      <c r="K32" s="176">
        <f t="shared" si="9"/>
        <v>0</v>
      </c>
      <c r="L32" s="176">
        <v>0</v>
      </c>
      <c r="M32" s="176">
        <f t="shared" si="10"/>
        <v>0</v>
      </c>
      <c r="N32" s="176">
        <v>2.7999999999999998E-4</v>
      </c>
      <c r="O32" s="176">
        <f t="shared" si="11"/>
        <v>0.02</v>
      </c>
      <c r="P32" s="176">
        <v>0</v>
      </c>
      <c r="Q32" s="176">
        <f t="shared" si="12"/>
        <v>0</v>
      </c>
      <c r="R32" s="176"/>
      <c r="S32" s="176"/>
      <c r="T32" s="177">
        <v>0.40018999999999999</v>
      </c>
      <c r="U32" s="176">
        <f t="shared" si="13"/>
        <v>25.61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108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ht="22.5" outlineLevel="1" x14ac:dyDescent="0.2">
      <c r="A33" s="163">
        <v>19</v>
      </c>
      <c r="B33" s="168" t="s">
        <v>147</v>
      </c>
      <c r="C33" s="201" t="s">
        <v>148</v>
      </c>
      <c r="D33" s="170" t="s">
        <v>118</v>
      </c>
      <c r="E33" s="172">
        <v>74</v>
      </c>
      <c r="F33" s="175"/>
      <c r="G33" s="176">
        <f t="shared" si="7"/>
        <v>0</v>
      </c>
      <c r="H33" s="175"/>
      <c r="I33" s="176">
        <f t="shared" si="8"/>
        <v>0</v>
      </c>
      <c r="J33" s="175"/>
      <c r="K33" s="176">
        <f t="shared" si="9"/>
        <v>0</v>
      </c>
      <c r="L33" s="176">
        <v>0</v>
      </c>
      <c r="M33" s="176">
        <f t="shared" si="10"/>
        <v>0</v>
      </c>
      <c r="N33" s="176">
        <v>2.7999999999999998E-4</v>
      </c>
      <c r="O33" s="176">
        <f t="shared" si="11"/>
        <v>0.02</v>
      </c>
      <c r="P33" s="176">
        <v>0</v>
      </c>
      <c r="Q33" s="176">
        <f t="shared" si="12"/>
        <v>0</v>
      </c>
      <c r="R33" s="176"/>
      <c r="S33" s="176"/>
      <c r="T33" s="177">
        <v>0.47626000000000002</v>
      </c>
      <c r="U33" s="176">
        <f t="shared" si="13"/>
        <v>35.24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108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163">
        <v>20</v>
      </c>
      <c r="B34" s="168" t="s">
        <v>149</v>
      </c>
      <c r="C34" s="201" t="s">
        <v>150</v>
      </c>
      <c r="D34" s="170" t="s">
        <v>118</v>
      </c>
      <c r="E34" s="172">
        <v>90</v>
      </c>
      <c r="F34" s="175"/>
      <c r="G34" s="176">
        <f t="shared" si="7"/>
        <v>0</v>
      </c>
      <c r="H34" s="175"/>
      <c r="I34" s="176">
        <f t="shared" si="8"/>
        <v>0</v>
      </c>
      <c r="J34" s="175"/>
      <c r="K34" s="176">
        <f t="shared" si="9"/>
        <v>0</v>
      </c>
      <c r="L34" s="176">
        <v>0</v>
      </c>
      <c r="M34" s="176">
        <f t="shared" si="10"/>
        <v>0</v>
      </c>
      <c r="N34" s="176">
        <v>2.9999999999999997E-4</v>
      </c>
      <c r="O34" s="176">
        <f t="shared" si="11"/>
        <v>0.03</v>
      </c>
      <c r="P34" s="176">
        <v>0</v>
      </c>
      <c r="Q34" s="176">
        <f t="shared" si="12"/>
        <v>0</v>
      </c>
      <c r="R34" s="176"/>
      <c r="S34" s="176"/>
      <c r="T34" s="177">
        <v>0.54747999999999997</v>
      </c>
      <c r="U34" s="176">
        <f t="shared" si="13"/>
        <v>49.27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108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ht="22.5" outlineLevel="1" x14ac:dyDescent="0.2">
      <c r="A35" s="163">
        <v>21</v>
      </c>
      <c r="B35" s="168" t="s">
        <v>151</v>
      </c>
      <c r="C35" s="201" t="s">
        <v>152</v>
      </c>
      <c r="D35" s="170" t="s">
        <v>118</v>
      </c>
      <c r="E35" s="172">
        <v>36</v>
      </c>
      <c r="F35" s="175"/>
      <c r="G35" s="176">
        <f t="shared" si="7"/>
        <v>0</v>
      </c>
      <c r="H35" s="175"/>
      <c r="I35" s="176">
        <f t="shared" si="8"/>
        <v>0</v>
      </c>
      <c r="J35" s="175"/>
      <c r="K35" s="176">
        <f t="shared" si="9"/>
        <v>0</v>
      </c>
      <c r="L35" s="176">
        <v>0</v>
      </c>
      <c r="M35" s="176">
        <f t="shared" si="10"/>
        <v>0</v>
      </c>
      <c r="N35" s="176">
        <v>2.9999999999999997E-4</v>
      </c>
      <c r="O35" s="176">
        <f t="shared" si="11"/>
        <v>0.01</v>
      </c>
      <c r="P35" s="176">
        <v>0</v>
      </c>
      <c r="Q35" s="176">
        <f t="shared" si="12"/>
        <v>0</v>
      </c>
      <c r="R35" s="176"/>
      <c r="S35" s="176"/>
      <c r="T35" s="177">
        <v>0.65447</v>
      </c>
      <c r="U35" s="176">
        <f t="shared" si="13"/>
        <v>23.56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108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22</v>
      </c>
      <c r="B36" s="168" t="s">
        <v>153</v>
      </c>
      <c r="C36" s="201" t="s">
        <v>154</v>
      </c>
      <c r="D36" s="170" t="s">
        <v>118</v>
      </c>
      <c r="E36" s="172">
        <v>28</v>
      </c>
      <c r="F36" s="175"/>
      <c r="G36" s="176">
        <f t="shared" si="7"/>
        <v>0</v>
      </c>
      <c r="H36" s="175"/>
      <c r="I36" s="176">
        <f t="shared" si="8"/>
        <v>0</v>
      </c>
      <c r="J36" s="175"/>
      <c r="K36" s="176">
        <f t="shared" si="9"/>
        <v>0</v>
      </c>
      <c r="L36" s="176">
        <v>0</v>
      </c>
      <c r="M36" s="176">
        <f t="shared" si="10"/>
        <v>0</v>
      </c>
      <c r="N36" s="176">
        <v>1.4999999999999999E-4</v>
      </c>
      <c r="O36" s="176">
        <f t="shared" si="11"/>
        <v>0</v>
      </c>
      <c r="P36" s="176">
        <v>0</v>
      </c>
      <c r="Q36" s="176">
        <f t="shared" si="12"/>
        <v>0</v>
      </c>
      <c r="R36" s="176"/>
      <c r="S36" s="176"/>
      <c r="T36" s="177">
        <v>0</v>
      </c>
      <c r="U36" s="176">
        <f t="shared" si="13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113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>
        <v>23</v>
      </c>
      <c r="B37" s="168" t="s">
        <v>155</v>
      </c>
      <c r="C37" s="201" t="s">
        <v>156</v>
      </c>
      <c r="D37" s="170" t="s">
        <v>118</v>
      </c>
      <c r="E37" s="172">
        <v>288</v>
      </c>
      <c r="F37" s="175"/>
      <c r="G37" s="176">
        <f t="shared" si="7"/>
        <v>0</v>
      </c>
      <c r="H37" s="175"/>
      <c r="I37" s="176">
        <f t="shared" si="8"/>
        <v>0</v>
      </c>
      <c r="J37" s="175"/>
      <c r="K37" s="176">
        <f t="shared" si="9"/>
        <v>0</v>
      </c>
      <c r="L37" s="176">
        <v>0</v>
      </c>
      <c r="M37" s="176">
        <f t="shared" si="10"/>
        <v>0</v>
      </c>
      <c r="N37" s="176">
        <v>2.4000000000000001E-4</v>
      </c>
      <c r="O37" s="176">
        <f t="shared" si="11"/>
        <v>7.0000000000000007E-2</v>
      </c>
      <c r="P37" s="176">
        <v>0</v>
      </c>
      <c r="Q37" s="176">
        <f t="shared" si="12"/>
        <v>0</v>
      </c>
      <c r="R37" s="176"/>
      <c r="S37" s="176"/>
      <c r="T37" s="177">
        <v>0</v>
      </c>
      <c r="U37" s="176">
        <f t="shared" si="13"/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113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>
        <v>24</v>
      </c>
      <c r="B38" s="168" t="s">
        <v>157</v>
      </c>
      <c r="C38" s="201" t="s">
        <v>158</v>
      </c>
      <c r="D38" s="170" t="s">
        <v>118</v>
      </c>
      <c r="E38" s="172">
        <v>76</v>
      </c>
      <c r="F38" s="175"/>
      <c r="G38" s="176">
        <f t="shared" si="7"/>
        <v>0</v>
      </c>
      <c r="H38" s="175"/>
      <c r="I38" s="176">
        <f t="shared" si="8"/>
        <v>0</v>
      </c>
      <c r="J38" s="175"/>
      <c r="K38" s="176">
        <f t="shared" si="9"/>
        <v>0</v>
      </c>
      <c r="L38" s="176">
        <v>0</v>
      </c>
      <c r="M38" s="176">
        <f t="shared" si="10"/>
        <v>0</v>
      </c>
      <c r="N38" s="176">
        <v>3.8999999999999999E-4</v>
      </c>
      <c r="O38" s="176">
        <f t="shared" si="11"/>
        <v>0.03</v>
      </c>
      <c r="P38" s="176">
        <v>0</v>
      </c>
      <c r="Q38" s="176">
        <f t="shared" si="12"/>
        <v>0</v>
      </c>
      <c r="R38" s="176"/>
      <c r="S38" s="176"/>
      <c r="T38" s="177">
        <v>0</v>
      </c>
      <c r="U38" s="176">
        <f t="shared" si="13"/>
        <v>0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113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>
        <v>25</v>
      </c>
      <c r="B39" s="168" t="s">
        <v>159</v>
      </c>
      <c r="C39" s="201" t="s">
        <v>160</v>
      </c>
      <c r="D39" s="170" t="s">
        <v>118</v>
      </c>
      <c r="E39" s="172">
        <v>90</v>
      </c>
      <c r="F39" s="175"/>
      <c r="G39" s="176">
        <f t="shared" si="7"/>
        <v>0</v>
      </c>
      <c r="H39" s="175"/>
      <c r="I39" s="176">
        <f t="shared" si="8"/>
        <v>0</v>
      </c>
      <c r="J39" s="175"/>
      <c r="K39" s="176">
        <f t="shared" si="9"/>
        <v>0</v>
      </c>
      <c r="L39" s="176">
        <v>0</v>
      </c>
      <c r="M39" s="176">
        <f t="shared" si="10"/>
        <v>0</v>
      </c>
      <c r="N39" s="176">
        <v>5.9999999999999995E-4</v>
      </c>
      <c r="O39" s="176">
        <f t="shared" si="11"/>
        <v>0.05</v>
      </c>
      <c r="P39" s="176">
        <v>0</v>
      </c>
      <c r="Q39" s="176">
        <f t="shared" si="12"/>
        <v>0</v>
      </c>
      <c r="R39" s="176"/>
      <c r="S39" s="176"/>
      <c r="T39" s="177">
        <v>0</v>
      </c>
      <c r="U39" s="176">
        <f t="shared" si="13"/>
        <v>0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113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26</v>
      </c>
      <c r="B40" s="168" t="s">
        <v>161</v>
      </c>
      <c r="C40" s="201" t="s">
        <v>162</v>
      </c>
      <c r="D40" s="170" t="s">
        <v>118</v>
      </c>
      <c r="E40" s="172">
        <v>36</v>
      </c>
      <c r="F40" s="175"/>
      <c r="G40" s="176">
        <f t="shared" si="7"/>
        <v>0</v>
      </c>
      <c r="H40" s="175"/>
      <c r="I40" s="176">
        <f t="shared" si="8"/>
        <v>0</v>
      </c>
      <c r="J40" s="175"/>
      <c r="K40" s="176">
        <f t="shared" si="9"/>
        <v>0</v>
      </c>
      <c r="L40" s="176">
        <v>0</v>
      </c>
      <c r="M40" s="176">
        <f t="shared" si="10"/>
        <v>0</v>
      </c>
      <c r="N40" s="176">
        <v>9.3999999999999997E-4</v>
      </c>
      <c r="O40" s="176">
        <f t="shared" si="11"/>
        <v>0.03</v>
      </c>
      <c r="P40" s="176">
        <v>0</v>
      </c>
      <c r="Q40" s="176">
        <f t="shared" si="12"/>
        <v>0</v>
      </c>
      <c r="R40" s="176"/>
      <c r="S40" s="176"/>
      <c r="T40" s="177">
        <v>0</v>
      </c>
      <c r="U40" s="176">
        <f t="shared" si="13"/>
        <v>0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113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27</v>
      </c>
      <c r="B41" s="168" t="s">
        <v>163</v>
      </c>
      <c r="C41" s="201" t="s">
        <v>164</v>
      </c>
      <c r="D41" s="170" t="s">
        <v>118</v>
      </c>
      <c r="E41" s="172">
        <v>16</v>
      </c>
      <c r="F41" s="175"/>
      <c r="G41" s="176">
        <f t="shared" si="7"/>
        <v>0</v>
      </c>
      <c r="H41" s="175"/>
      <c r="I41" s="176">
        <f t="shared" si="8"/>
        <v>0</v>
      </c>
      <c r="J41" s="175"/>
      <c r="K41" s="176">
        <f t="shared" si="9"/>
        <v>0</v>
      </c>
      <c r="L41" s="176">
        <v>0</v>
      </c>
      <c r="M41" s="176">
        <f t="shared" si="10"/>
        <v>0</v>
      </c>
      <c r="N41" s="176">
        <v>5.0000000000000002E-5</v>
      </c>
      <c r="O41" s="176">
        <f t="shared" si="11"/>
        <v>0</v>
      </c>
      <c r="P41" s="176">
        <v>0</v>
      </c>
      <c r="Q41" s="176">
        <f t="shared" si="12"/>
        <v>0</v>
      </c>
      <c r="R41" s="176"/>
      <c r="S41" s="176"/>
      <c r="T41" s="177">
        <v>0</v>
      </c>
      <c r="U41" s="176">
        <f t="shared" si="13"/>
        <v>0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108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28</v>
      </c>
      <c r="B42" s="168" t="s">
        <v>165</v>
      </c>
      <c r="C42" s="201" t="s">
        <v>166</v>
      </c>
      <c r="D42" s="170" t="s">
        <v>118</v>
      </c>
      <c r="E42" s="172">
        <v>180</v>
      </c>
      <c r="F42" s="175"/>
      <c r="G42" s="176">
        <f t="shared" si="7"/>
        <v>0</v>
      </c>
      <c r="H42" s="175"/>
      <c r="I42" s="176">
        <f t="shared" si="8"/>
        <v>0</v>
      </c>
      <c r="J42" s="175"/>
      <c r="K42" s="176">
        <f t="shared" si="9"/>
        <v>0</v>
      </c>
      <c r="L42" s="176">
        <v>0</v>
      </c>
      <c r="M42" s="176">
        <f t="shared" si="10"/>
        <v>0</v>
      </c>
      <c r="N42" s="176">
        <v>6.9999999999999994E-5</v>
      </c>
      <c r="O42" s="176">
        <f t="shared" si="11"/>
        <v>0.01</v>
      </c>
      <c r="P42" s="176">
        <v>0</v>
      </c>
      <c r="Q42" s="176">
        <f t="shared" si="12"/>
        <v>0</v>
      </c>
      <c r="R42" s="176"/>
      <c r="S42" s="176"/>
      <c r="T42" s="177">
        <v>0</v>
      </c>
      <c r="U42" s="176">
        <f t="shared" si="13"/>
        <v>0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108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29</v>
      </c>
      <c r="B43" s="168" t="s">
        <v>167</v>
      </c>
      <c r="C43" s="201" t="s">
        <v>168</v>
      </c>
      <c r="D43" s="170" t="s">
        <v>118</v>
      </c>
      <c r="E43" s="172">
        <v>20</v>
      </c>
      <c r="F43" s="175"/>
      <c r="G43" s="176">
        <f t="shared" si="7"/>
        <v>0</v>
      </c>
      <c r="H43" s="175"/>
      <c r="I43" s="176">
        <f t="shared" si="8"/>
        <v>0</v>
      </c>
      <c r="J43" s="175"/>
      <c r="K43" s="176">
        <f t="shared" si="9"/>
        <v>0</v>
      </c>
      <c r="L43" s="176">
        <v>0</v>
      </c>
      <c r="M43" s="176">
        <f t="shared" si="10"/>
        <v>0</v>
      </c>
      <c r="N43" s="176">
        <v>2.1000000000000001E-4</v>
      </c>
      <c r="O43" s="176">
        <f t="shared" si="11"/>
        <v>0</v>
      </c>
      <c r="P43" s="176">
        <v>0</v>
      </c>
      <c r="Q43" s="176">
        <f t="shared" si="12"/>
        <v>0</v>
      </c>
      <c r="R43" s="176"/>
      <c r="S43" s="176"/>
      <c r="T43" s="177">
        <v>0.2</v>
      </c>
      <c r="U43" s="176">
        <f t="shared" si="13"/>
        <v>4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108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>
        <v>30</v>
      </c>
      <c r="B44" s="168" t="s">
        <v>169</v>
      </c>
      <c r="C44" s="201" t="s">
        <v>170</v>
      </c>
      <c r="D44" s="170" t="s">
        <v>118</v>
      </c>
      <c r="E44" s="172">
        <v>276</v>
      </c>
      <c r="F44" s="175"/>
      <c r="G44" s="176">
        <f t="shared" si="7"/>
        <v>0</v>
      </c>
      <c r="H44" s="175"/>
      <c r="I44" s="176">
        <f t="shared" si="8"/>
        <v>0</v>
      </c>
      <c r="J44" s="175"/>
      <c r="K44" s="176">
        <f t="shared" si="9"/>
        <v>0</v>
      </c>
      <c r="L44" s="176">
        <v>0</v>
      </c>
      <c r="M44" s="176">
        <f t="shared" si="10"/>
        <v>0</v>
      </c>
      <c r="N44" s="176">
        <v>2.4000000000000001E-4</v>
      </c>
      <c r="O44" s="176">
        <f t="shared" si="11"/>
        <v>7.0000000000000007E-2</v>
      </c>
      <c r="P44" s="176">
        <v>0</v>
      </c>
      <c r="Q44" s="176">
        <f t="shared" si="12"/>
        <v>0</v>
      </c>
      <c r="R44" s="176"/>
      <c r="S44" s="176"/>
      <c r="T44" s="177">
        <v>0</v>
      </c>
      <c r="U44" s="176">
        <f t="shared" si="13"/>
        <v>0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108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>
        <v>31</v>
      </c>
      <c r="B45" s="168" t="s">
        <v>171</v>
      </c>
      <c r="C45" s="201" t="s">
        <v>172</v>
      </c>
      <c r="D45" s="170" t="s">
        <v>118</v>
      </c>
      <c r="E45" s="172">
        <v>16</v>
      </c>
      <c r="F45" s="175"/>
      <c r="G45" s="176">
        <f t="shared" si="7"/>
        <v>0</v>
      </c>
      <c r="H45" s="175"/>
      <c r="I45" s="176">
        <f t="shared" si="8"/>
        <v>0</v>
      </c>
      <c r="J45" s="175"/>
      <c r="K45" s="176">
        <f t="shared" si="9"/>
        <v>0</v>
      </c>
      <c r="L45" s="176">
        <v>0</v>
      </c>
      <c r="M45" s="176">
        <f t="shared" si="10"/>
        <v>0</v>
      </c>
      <c r="N45" s="176">
        <v>2.0000000000000001E-4</v>
      </c>
      <c r="O45" s="176">
        <f t="shared" si="11"/>
        <v>0</v>
      </c>
      <c r="P45" s="176">
        <v>0</v>
      </c>
      <c r="Q45" s="176">
        <f t="shared" si="12"/>
        <v>0</v>
      </c>
      <c r="R45" s="176"/>
      <c r="S45" s="176"/>
      <c r="T45" s="177">
        <v>0.185</v>
      </c>
      <c r="U45" s="176">
        <f t="shared" si="13"/>
        <v>2.96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108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32</v>
      </c>
      <c r="B46" s="168" t="s">
        <v>173</v>
      </c>
      <c r="C46" s="201" t="s">
        <v>174</v>
      </c>
      <c r="D46" s="170" t="s">
        <v>123</v>
      </c>
      <c r="E46" s="172">
        <v>47</v>
      </c>
      <c r="F46" s="175"/>
      <c r="G46" s="176">
        <f t="shared" si="7"/>
        <v>0</v>
      </c>
      <c r="H46" s="175"/>
      <c r="I46" s="176">
        <f t="shared" si="8"/>
        <v>0</v>
      </c>
      <c r="J46" s="175"/>
      <c r="K46" s="176">
        <f t="shared" si="9"/>
        <v>0</v>
      </c>
      <c r="L46" s="176">
        <v>0</v>
      </c>
      <c r="M46" s="176">
        <f t="shared" si="10"/>
        <v>0</v>
      </c>
      <c r="N46" s="176">
        <v>0</v>
      </c>
      <c r="O46" s="176">
        <f t="shared" si="11"/>
        <v>0</v>
      </c>
      <c r="P46" s="176">
        <v>0</v>
      </c>
      <c r="Q46" s="176">
        <f t="shared" si="12"/>
        <v>0</v>
      </c>
      <c r="R46" s="176"/>
      <c r="S46" s="176"/>
      <c r="T46" s="177">
        <v>0.42499999999999999</v>
      </c>
      <c r="U46" s="176">
        <f t="shared" si="13"/>
        <v>19.98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108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33</v>
      </c>
      <c r="B47" s="168" t="s">
        <v>175</v>
      </c>
      <c r="C47" s="201" t="s">
        <v>176</v>
      </c>
      <c r="D47" s="170" t="s">
        <v>177</v>
      </c>
      <c r="E47" s="172">
        <v>19</v>
      </c>
      <c r="F47" s="175"/>
      <c r="G47" s="176">
        <f t="shared" si="7"/>
        <v>0</v>
      </c>
      <c r="H47" s="175"/>
      <c r="I47" s="176">
        <f t="shared" si="8"/>
        <v>0</v>
      </c>
      <c r="J47" s="175"/>
      <c r="K47" s="176">
        <f t="shared" si="9"/>
        <v>0</v>
      </c>
      <c r="L47" s="176">
        <v>0</v>
      </c>
      <c r="M47" s="176">
        <f t="shared" si="10"/>
        <v>0</v>
      </c>
      <c r="N47" s="176">
        <v>0</v>
      </c>
      <c r="O47" s="176">
        <f t="shared" si="11"/>
        <v>0</v>
      </c>
      <c r="P47" s="176">
        <v>0</v>
      </c>
      <c r="Q47" s="176">
        <f t="shared" si="12"/>
        <v>0</v>
      </c>
      <c r="R47" s="176"/>
      <c r="S47" s="176"/>
      <c r="T47" s="177">
        <v>0.105</v>
      </c>
      <c r="U47" s="176">
        <f t="shared" si="13"/>
        <v>2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108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34</v>
      </c>
      <c r="B48" s="168" t="s">
        <v>178</v>
      </c>
      <c r="C48" s="201" t="s">
        <v>179</v>
      </c>
      <c r="D48" s="170" t="s">
        <v>123</v>
      </c>
      <c r="E48" s="172">
        <v>7</v>
      </c>
      <c r="F48" s="175"/>
      <c r="G48" s="176">
        <f t="shared" si="7"/>
        <v>0</v>
      </c>
      <c r="H48" s="175"/>
      <c r="I48" s="176">
        <f t="shared" si="8"/>
        <v>0</v>
      </c>
      <c r="J48" s="175"/>
      <c r="K48" s="176">
        <f t="shared" si="9"/>
        <v>0</v>
      </c>
      <c r="L48" s="176">
        <v>0</v>
      </c>
      <c r="M48" s="176">
        <f t="shared" si="10"/>
        <v>0</v>
      </c>
      <c r="N48" s="176">
        <v>4.0000000000000003E-5</v>
      </c>
      <c r="O48" s="176">
        <f t="shared" si="11"/>
        <v>0</v>
      </c>
      <c r="P48" s="176">
        <v>0</v>
      </c>
      <c r="Q48" s="176">
        <f t="shared" si="12"/>
        <v>0</v>
      </c>
      <c r="R48" s="176"/>
      <c r="S48" s="176"/>
      <c r="T48" s="177">
        <v>0.14499999999999999</v>
      </c>
      <c r="U48" s="176">
        <f t="shared" si="13"/>
        <v>1.02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108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>
        <v>35</v>
      </c>
      <c r="B49" s="168" t="s">
        <v>180</v>
      </c>
      <c r="C49" s="201" t="s">
        <v>181</v>
      </c>
      <c r="D49" s="170" t="s">
        <v>123</v>
      </c>
      <c r="E49" s="172">
        <v>2</v>
      </c>
      <c r="F49" s="175"/>
      <c r="G49" s="176">
        <f t="shared" si="7"/>
        <v>0</v>
      </c>
      <c r="H49" s="175"/>
      <c r="I49" s="176">
        <f t="shared" si="8"/>
        <v>0</v>
      </c>
      <c r="J49" s="175"/>
      <c r="K49" s="176">
        <f t="shared" si="9"/>
        <v>0</v>
      </c>
      <c r="L49" s="176">
        <v>0</v>
      </c>
      <c r="M49" s="176">
        <f t="shared" si="10"/>
        <v>0</v>
      </c>
      <c r="N49" s="176">
        <v>6.0000000000000002E-5</v>
      </c>
      <c r="O49" s="176">
        <f t="shared" si="11"/>
        <v>0</v>
      </c>
      <c r="P49" s="176">
        <v>0</v>
      </c>
      <c r="Q49" s="176">
        <f t="shared" si="12"/>
        <v>0</v>
      </c>
      <c r="R49" s="176"/>
      <c r="S49" s="176"/>
      <c r="T49" s="177">
        <v>0.20699999999999999</v>
      </c>
      <c r="U49" s="176">
        <f t="shared" si="13"/>
        <v>0.41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108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>
        <v>36</v>
      </c>
      <c r="B50" s="168" t="s">
        <v>182</v>
      </c>
      <c r="C50" s="201" t="s">
        <v>183</v>
      </c>
      <c r="D50" s="170" t="s">
        <v>123</v>
      </c>
      <c r="E50" s="172">
        <v>3</v>
      </c>
      <c r="F50" s="175"/>
      <c r="G50" s="176">
        <f t="shared" si="7"/>
        <v>0</v>
      </c>
      <c r="H50" s="175"/>
      <c r="I50" s="176">
        <f t="shared" si="8"/>
        <v>0</v>
      </c>
      <c r="J50" s="175"/>
      <c r="K50" s="176">
        <f t="shared" si="9"/>
        <v>0</v>
      </c>
      <c r="L50" s="176">
        <v>0</v>
      </c>
      <c r="M50" s="176">
        <f t="shared" si="10"/>
        <v>0</v>
      </c>
      <c r="N50" s="176">
        <v>0</v>
      </c>
      <c r="O50" s="176">
        <f t="shared" si="11"/>
        <v>0</v>
      </c>
      <c r="P50" s="176">
        <v>0</v>
      </c>
      <c r="Q50" s="176">
        <f t="shared" si="12"/>
        <v>0</v>
      </c>
      <c r="R50" s="176"/>
      <c r="S50" s="176"/>
      <c r="T50" s="177">
        <v>0.16500000000000001</v>
      </c>
      <c r="U50" s="176">
        <f t="shared" si="13"/>
        <v>0.5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108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37</v>
      </c>
      <c r="B51" s="168" t="s">
        <v>184</v>
      </c>
      <c r="C51" s="201" t="s">
        <v>185</v>
      </c>
      <c r="D51" s="170" t="s">
        <v>123</v>
      </c>
      <c r="E51" s="172">
        <v>14</v>
      </c>
      <c r="F51" s="175"/>
      <c r="G51" s="176">
        <f t="shared" si="7"/>
        <v>0</v>
      </c>
      <c r="H51" s="175"/>
      <c r="I51" s="176">
        <f t="shared" si="8"/>
        <v>0</v>
      </c>
      <c r="J51" s="175"/>
      <c r="K51" s="176">
        <f t="shared" si="9"/>
        <v>0</v>
      </c>
      <c r="L51" s="176">
        <v>0</v>
      </c>
      <c r="M51" s="176">
        <f t="shared" si="10"/>
        <v>0</v>
      </c>
      <c r="N51" s="176">
        <v>0</v>
      </c>
      <c r="O51" s="176">
        <f t="shared" si="11"/>
        <v>0</v>
      </c>
      <c r="P51" s="176">
        <v>0</v>
      </c>
      <c r="Q51" s="176">
        <f t="shared" si="12"/>
        <v>0</v>
      </c>
      <c r="R51" s="176"/>
      <c r="S51" s="176"/>
      <c r="T51" s="177">
        <v>0.20699999999999999</v>
      </c>
      <c r="U51" s="176">
        <f t="shared" si="13"/>
        <v>2.9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108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38</v>
      </c>
      <c r="B52" s="168" t="s">
        <v>186</v>
      </c>
      <c r="C52" s="201" t="s">
        <v>187</v>
      </c>
      <c r="D52" s="170" t="s">
        <v>123</v>
      </c>
      <c r="E52" s="172">
        <v>4</v>
      </c>
      <c r="F52" s="175"/>
      <c r="G52" s="176">
        <f t="shared" si="7"/>
        <v>0</v>
      </c>
      <c r="H52" s="175"/>
      <c r="I52" s="176">
        <f t="shared" si="8"/>
        <v>0</v>
      </c>
      <c r="J52" s="175"/>
      <c r="K52" s="176">
        <f t="shared" si="9"/>
        <v>0</v>
      </c>
      <c r="L52" s="176">
        <v>0</v>
      </c>
      <c r="M52" s="176">
        <f t="shared" si="10"/>
        <v>0</v>
      </c>
      <c r="N52" s="176">
        <v>0</v>
      </c>
      <c r="O52" s="176">
        <f t="shared" si="11"/>
        <v>0</v>
      </c>
      <c r="P52" s="176">
        <v>0</v>
      </c>
      <c r="Q52" s="176">
        <f t="shared" si="12"/>
        <v>0</v>
      </c>
      <c r="R52" s="176"/>
      <c r="S52" s="176"/>
      <c r="T52" s="177">
        <v>0.22700000000000001</v>
      </c>
      <c r="U52" s="176">
        <f t="shared" si="13"/>
        <v>0.91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108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>
        <v>39</v>
      </c>
      <c r="B53" s="168" t="s">
        <v>188</v>
      </c>
      <c r="C53" s="201" t="s">
        <v>189</v>
      </c>
      <c r="D53" s="170" t="s">
        <v>123</v>
      </c>
      <c r="E53" s="172">
        <v>11</v>
      </c>
      <c r="F53" s="175"/>
      <c r="G53" s="176">
        <f t="shared" si="7"/>
        <v>0</v>
      </c>
      <c r="H53" s="175"/>
      <c r="I53" s="176">
        <f t="shared" si="8"/>
        <v>0</v>
      </c>
      <c r="J53" s="175"/>
      <c r="K53" s="176">
        <f t="shared" si="9"/>
        <v>0</v>
      </c>
      <c r="L53" s="176">
        <v>0</v>
      </c>
      <c r="M53" s="176">
        <f t="shared" si="10"/>
        <v>0</v>
      </c>
      <c r="N53" s="176">
        <v>0</v>
      </c>
      <c r="O53" s="176">
        <f t="shared" si="11"/>
        <v>0</v>
      </c>
      <c r="P53" s="176">
        <v>0</v>
      </c>
      <c r="Q53" s="176">
        <f t="shared" si="12"/>
        <v>0</v>
      </c>
      <c r="R53" s="176"/>
      <c r="S53" s="176"/>
      <c r="T53" s="177">
        <v>0.26900000000000002</v>
      </c>
      <c r="U53" s="176">
        <f t="shared" si="13"/>
        <v>2.96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108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>
        <v>40</v>
      </c>
      <c r="B54" s="168" t="s">
        <v>190</v>
      </c>
      <c r="C54" s="201" t="s">
        <v>191</v>
      </c>
      <c r="D54" s="170" t="s">
        <v>123</v>
      </c>
      <c r="E54" s="172">
        <v>2</v>
      </c>
      <c r="F54" s="175"/>
      <c r="G54" s="176">
        <f t="shared" si="7"/>
        <v>0</v>
      </c>
      <c r="H54" s="175"/>
      <c r="I54" s="176">
        <f t="shared" si="8"/>
        <v>0</v>
      </c>
      <c r="J54" s="175"/>
      <c r="K54" s="176">
        <f t="shared" si="9"/>
        <v>0</v>
      </c>
      <c r="L54" s="176">
        <v>0</v>
      </c>
      <c r="M54" s="176">
        <f t="shared" si="10"/>
        <v>0</v>
      </c>
      <c r="N54" s="176">
        <v>0</v>
      </c>
      <c r="O54" s="176">
        <f t="shared" si="11"/>
        <v>0</v>
      </c>
      <c r="P54" s="176">
        <v>0</v>
      </c>
      <c r="Q54" s="176">
        <f t="shared" si="12"/>
        <v>0</v>
      </c>
      <c r="R54" s="176"/>
      <c r="S54" s="176"/>
      <c r="T54" s="177">
        <v>0.114</v>
      </c>
      <c r="U54" s="176">
        <f t="shared" si="13"/>
        <v>0.23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108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>
        <v>41</v>
      </c>
      <c r="B55" s="168" t="s">
        <v>192</v>
      </c>
      <c r="C55" s="201" t="s">
        <v>193</v>
      </c>
      <c r="D55" s="170" t="s">
        <v>123</v>
      </c>
      <c r="E55" s="172">
        <v>1</v>
      </c>
      <c r="F55" s="175"/>
      <c r="G55" s="176">
        <f t="shared" si="7"/>
        <v>0</v>
      </c>
      <c r="H55" s="175"/>
      <c r="I55" s="176">
        <f t="shared" si="8"/>
        <v>0</v>
      </c>
      <c r="J55" s="175"/>
      <c r="K55" s="176">
        <f t="shared" si="9"/>
        <v>0</v>
      </c>
      <c r="L55" s="176">
        <v>0</v>
      </c>
      <c r="M55" s="176">
        <f t="shared" si="10"/>
        <v>0</v>
      </c>
      <c r="N55" s="176">
        <v>5.4000000000000001E-4</v>
      </c>
      <c r="O55" s="176">
        <f t="shared" si="11"/>
        <v>0</v>
      </c>
      <c r="P55" s="176">
        <v>0</v>
      </c>
      <c r="Q55" s="176">
        <f t="shared" si="12"/>
        <v>0</v>
      </c>
      <c r="R55" s="176"/>
      <c r="S55" s="176"/>
      <c r="T55" s="177">
        <v>0.23</v>
      </c>
      <c r="U55" s="176">
        <f t="shared" si="13"/>
        <v>0.23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108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42</v>
      </c>
      <c r="B56" s="168" t="s">
        <v>194</v>
      </c>
      <c r="C56" s="201" t="s">
        <v>195</v>
      </c>
      <c r="D56" s="170" t="s">
        <v>123</v>
      </c>
      <c r="E56" s="172">
        <v>2</v>
      </c>
      <c r="F56" s="175"/>
      <c r="G56" s="176">
        <f t="shared" si="7"/>
        <v>0</v>
      </c>
      <c r="H56" s="175"/>
      <c r="I56" s="176">
        <f t="shared" si="8"/>
        <v>0</v>
      </c>
      <c r="J56" s="175"/>
      <c r="K56" s="176">
        <f t="shared" si="9"/>
        <v>0</v>
      </c>
      <c r="L56" s="176">
        <v>0</v>
      </c>
      <c r="M56" s="176">
        <f t="shared" si="10"/>
        <v>0</v>
      </c>
      <c r="N56" s="176">
        <v>1.3999999999999999E-4</v>
      </c>
      <c r="O56" s="176">
        <f t="shared" si="11"/>
        <v>0</v>
      </c>
      <c r="P56" s="176">
        <v>0</v>
      </c>
      <c r="Q56" s="176">
        <f t="shared" si="12"/>
        <v>0</v>
      </c>
      <c r="R56" s="176"/>
      <c r="S56" s="176"/>
      <c r="T56" s="177">
        <v>0.16500000000000001</v>
      </c>
      <c r="U56" s="176">
        <f t="shared" si="13"/>
        <v>0.33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108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>
        <v>43</v>
      </c>
      <c r="B57" s="168" t="s">
        <v>196</v>
      </c>
      <c r="C57" s="201" t="s">
        <v>197</v>
      </c>
      <c r="D57" s="170" t="s">
        <v>123</v>
      </c>
      <c r="E57" s="172">
        <v>13</v>
      </c>
      <c r="F57" s="175"/>
      <c r="G57" s="176">
        <f t="shared" si="7"/>
        <v>0</v>
      </c>
      <c r="H57" s="175"/>
      <c r="I57" s="176">
        <f t="shared" si="8"/>
        <v>0</v>
      </c>
      <c r="J57" s="175"/>
      <c r="K57" s="176">
        <f t="shared" si="9"/>
        <v>0</v>
      </c>
      <c r="L57" s="176">
        <v>0</v>
      </c>
      <c r="M57" s="176">
        <f t="shared" si="10"/>
        <v>0</v>
      </c>
      <c r="N57" s="176">
        <v>2.0000000000000001E-4</v>
      </c>
      <c r="O57" s="176">
        <f t="shared" si="11"/>
        <v>0</v>
      </c>
      <c r="P57" s="176">
        <v>0</v>
      </c>
      <c r="Q57" s="176">
        <f t="shared" si="12"/>
        <v>0</v>
      </c>
      <c r="R57" s="176"/>
      <c r="S57" s="176"/>
      <c r="T57" s="177">
        <v>0.20699999999999999</v>
      </c>
      <c r="U57" s="176">
        <f t="shared" si="13"/>
        <v>2.69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108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44</v>
      </c>
      <c r="B58" s="168" t="s">
        <v>198</v>
      </c>
      <c r="C58" s="201" t="s">
        <v>199</v>
      </c>
      <c r="D58" s="170" t="s">
        <v>123</v>
      </c>
      <c r="E58" s="172">
        <v>5</v>
      </c>
      <c r="F58" s="175"/>
      <c r="G58" s="176">
        <f t="shared" si="7"/>
        <v>0</v>
      </c>
      <c r="H58" s="175"/>
      <c r="I58" s="176">
        <f t="shared" si="8"/>
        <v>0</v>
      </c>
      <c r="J58" s="175"/>
      <c r="K58" s="176">
        <f t="shared" si="9"/>
        <v>0</v>
      </c>
      <c r="L58" s="176">
        <v>0</v>
      </c>
      <c r="M58" s="176">
        <f t="shared" si="10"/>
        <v>0</v>
      </c>
      <c r="N58" s="176">
        <v>3.2000000000000003E-4</v>
      </c>
      <c r="O58" s="176">
        <f t="shared" si="11"/>
        <v>0</v>
      </c>
      <c r="P58" s="176">
        <v>0</v>
      </c>
      <c r="Q58" s="176">
        <f t="shared" si="12"/>
        <v>0</v>
      </c>
      <c r="R58" s="176"/>
      <c r="S58" s="176"/>
      <c r="T58" s="177">
        <v>0.22700000000000001</v>
      </c>
      <c r="U58" s="176">
        <f t="shared" si="13"/>
        <v>1.1399999999999999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108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>
        <v>45</v>
      </c>
      <c r="B59" s="168" t="s">
        <v>200</v>
      </c>
      <c r="C59" s="201" t="s">
        <v>201</v>
      </c>
      <c r="D59" s="170" t="s">
        <v>123</v>
      </c>
      <c r="E59" s="172">
        <v>12</v>
      </c>
      <c r="F59" s="175"/>
      <c r="G59" s="176">
        <f t="shared" si="7"/>
        <v>0</v>
      </c>
      <c r="H59" s="175"/>
      <c r="I59" s="176">
        <f t="shared" si="8"/>
        <v>0</v>
      </c>
      <c r="J59" s="175"/>
      <c r="K59" s="176">
        <f t="shared" si="9"/>
        <v>0</v>
      </c>
      <c r="L59" s="176">
        <v>0</v>
      </c>
      <c r="M59" s="176">
        <f t="shared" si="10"/>
        <v>0</v>
      </c>
      <c r="N59" s="176">
        <v>5.1999999999999995E-4</v>
      </c>
      <c r="O59" s="176">
        <f t="shared" si="11"/>
        <v>0.01</v>
      </c>
      <c r="P59" s="176">
        <v>0</v>
      </c>
      <c r="Q59" s="176">
        <f t="shared" si="12"/>
        <v>0</v>
      </c>
      <c r="R59" s="176"/>
      <c r="S59" s="176"/>
      <c r="T59" s="177">
        <v>0.26900000000000002</v>
      </c>
      <c r="U59" s="176">
        <f t="shared" si="13"/>
        <v>3.23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108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>
        <v>46</v>
      </c>
      <c r="B60" s="168" t="s">
        <v>202</v>
      </c>
      <c r="C60" s="201" t="s">
        <v>203</v>
      </c>
      <c r="D60" s="170" t="s">
        <v>123</v>
      </c>
      <c r="E60" s="172">
        <v>3</v>
      </c>
      <c r="F60" s="175"/>
      <c r="G60" s="176">
        <f t="shared" ref="G60:G78" si="14">ROUND(E60*F60,2)</f>
        <v>0</v>
      </c>
      <c r="H60" s="175"/>
      <c r="I60" s="176">
        <f t="shared" ref="I60:I78" si="15">ROUND(E60*H60,2)</f>
        <v>0</v>
      </c>
      <c r="J60" s="175"/>
      <c r="K60" s="176">
        <f t="shared" ref="K60:K78" si="16">ROUND(E60*J60,2)</f>
        <v>0</v>
      </c>
      <c r="L60" s="176">
        <v>0</v>
      </c>
      <c r="M60" s="176">
        <f t="shared" ref="M60:M78" si="17">G60*(1+L60/100)</f>
        <v>0</v>
      </c>
      <c r="N60" s="176">
        <v>8.9999999999999993E-3</v>
      </c>
      <c r="O60" s="176">
        <f t="shared" ref="O60:O78" si="18">ROUND(E60*N60,2)</f>
        <v>0.03</v>
      </c>
      <c r="P60" s="176">
        <v>0</v>
      </c>
      <c r="Q60" s="176">
        <f t="shared" ref="Q60:Q78" si="19">ROUND(E60*P60,2)</f>
        <v>0</v>
      </c>
      <c r="R60" s="176"/>
      <c r="S60" s="176"/>
      <c r="T60" s="177">
        <v>0</v>
      </c>
      <c r="U60" s="176">
        <f t="shared" ref="U60:U78" si="20">ROUND(E60*T60,2)</f>
        <v>0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113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>
        <v>47</v>
      </c>
      <c r="B61" s="168" t="s">
        <v>204</v>
      </c>
      <c r="C61" s="201" t="s">
        <v>205</v>
      </c>
      <c r="D61" s="170" t="s">
        <v>123</v>
      </c>
      <c r="E61" s="172">
        <v>4</v>
      </c>
      <c r="F61" s="175"/>
      <c r="G61" s="176">
        <f t="shared" si="14"/>
        <v>0</v>
      </c>
      <c r="H61" s="175"/>
      <c r="I61" s="176">
        <f t="shared" si="15"/>
        <v>0</v>
      </c>
      <c r="J61" s="175"/>
      <c r="K61" s="176">
        <f t="shared" si="16"/>
        <v>0</v>
      </c>
      <c r="L61" s="176">
        <v>0</v>
      </c>
      <c r="M61" s="176">
        <f t="shared" si="17"/>
        <v>0</v>
      </c>
      <c r="N61" s="176">
        <v>1E-4</v>
      </c>
      <c r="O61" s="176">
        <f t="shared" si="18"/>
        <v>0</v>
      </c>
      <c r="P61" s="176">
        <v>0</v>
      </c>
      <c r="Q61" s="176">
        <f t="shared" si="19"/>
        <v>0</v>
      </c>
      <c r="R61" s="176"/>
      <c r="S61" s="176"/>
      <c r="T61" s="177">
        <v>0</v>
      </c>
      <c r="U61" s="176">
        <f t="shared" si="20"/>
        <v>0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113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>
        <v>48</v>
      </c>
      <c r="B62" s="168" t="s">
        <v>206</v>
      </c>
      <c r="C62" s="201" t="s">
        <v>207</v>
      </c>
      <c r="D62" s="170" t="s">
        <v>123</v>
      </c>
      <c r="E62" s="172">
        <v>3</v>
      </c>
      <c r="F62" s="175"/>
      <c r="G62" s="176">
        <f t="shared" si="14"/>
        <v>0</v>
      </c>
      <c r="H62" s="175"/>
      <c r="I62" s="176">
        <f t="shared" si="15"/>
        <v>0</v>
      </c>
      <c r="J62" s="175"/>
      <c r="K62" s="176">
        <f t="shared" si="16"/>
        <v>0</v>
      </c>
      <c r="L62" s="176">
        <v>0</v>
      </c>
      <c r="M62" s="176">
        <f t="shared" si="17"/>
        <v>0</v>
      </c>
      <c r="N62" s="176">
        <v>1.2999999999999999E-3</v>
      </c>
      <c r="O62" s="176">
        <f t="shared" si="18"/>
        <v>0</v>
      </c>
      <c r="P62" s="176">
        <v>0</v>
      </c>
      <c r="Q62" s="176">
        <f t="shared" si="19"/>
        <v>0</v>
      </c>
      <c r="R62" s="176"/>
      <c r="S62" s="176"/>
      <c r="T62" s="177">
        <v>0</v>
      </c>
      <c r="U62" s="176">
        <f t="shared" si="20"/>
        <v>0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113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>
        <v>49</v>
      </c>
      <c r="B63" s="168" t="s">
        <v>208</v>
      </c>
      <c r="C63" s="201" t="s">
        <v>209</v>
      </c>
      <c r="D63" s="170" t="s">
        <v>123</v>
      </c>
      <c r="E63" s="172">
        <v>1</v>
      </c>
      <c r="F63" s="175"/>
      <c r="G63" s="176">
        <f t="shared" si="14"/>
        <v>0</v>
      </c>
      <c r="H63" s="175"/>
      <c r="I63" s="176">
        <f t="shared" si="15"/>
        <v>0</v>
      </c>
      <c r="J63" s="175"/>
      <c r="K63" s="176">
        <f t="shared" si="16"/>
        <v>0</v>
      </c>
      <c r="L63" s="176">
        <v>0</v>
      </c>
      <c r="M63" s="176">
        <f t="shared" si="17"/>
        <v>0</v>
      </c>
      <c r="N63" s="176">
        <v>1.8000000000000001E-4</v>
      </c>
      <c r="O63" s="176">
        <f t="shared" si="18"/>
        <v>0</v>
      </c>
      <c r="P63" s="176">
        <v>0</v>
      </c>
      <c r="Q63" s="176">
        <f t="shared" si="19"/>
        <v>0</v>
      </c>
      <c r="R63" s="176"/>
      <c r="S63" s="176"/>
      <c r="T63" s="177">
        <v>0.16500000000000001</v>
      </c>
      <c r="U63" s="176">
        <f t="shared" si="20"/>
        <v>0.17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108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>
        <v>50</v>
      </c>
      <c r="B64" s="168" t="s">
        <v>210</v>
      </c>
      <c r="C64" s="201" t="s">
        <v>211</v>
      </c>
      <c r="D64" s="170" t="s">
        <v>123</v>
      </c>
      <c r="E64" s="172">
        <v>1</v>
      </c>
      <c r="F64" s="175"/>
      <c r="G64" s="176">
        <f t="shared" si="14"/>
        <v>0</v>
      </c>
      <c r="H64" s="175"/>
      <c r="I64" s="176">
        <f t="shared" si="15"/>
        <v>0</v>
      </c>
      <c r="J64" s="175"/>
      <c r="K64" s="176">
        <f t="shared" si="16"/>
        <v>0</v>
      </c>
      <c r="L64" s="176">
        <v>0</v>
      </c>
      <c r="M64" s="176">
        <f t="shared" si="17"/>
        <v>0</v>
      </c>
      <c r="N64" s="176">
        <v>2.5000000000000001E-4</v>
      </c>
      <c r="O64" s="176">
        <f t="shared" si="18"/>
        <v>0</v>
      </c>
      <c r="P64" s="176">
        <v>0</v>
      </c>
      <c r="Q64" s="176">
        <f t="shared" si="19"/>
        <v>0</v>
      </c>
      <c r="R64" s="176"/>
      <c r="S64" s="176"/>
      <c r="T64" s="177">
        <v>0.20699999999999999</v>
      </c>
      <c r="U64" s="176">
        <f t="shared" si="20"/>
        <v>0.21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108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>
        <v>51</v>
      </c>
      <c r="B65" s="168" t="s">
        <v>212</v>
      </c>
      <c r="C65" s="201" t="s">
        <v>213</v>
      </c>
      <c r="D65" s="170" t="s">
        <v>123</v>
      </c>
      <c r="E65" s="172">
        <v>1</v>
      </c>
      <c r="F65" s="175"/>
      <c r="G65" s="176">
        <f t="shared" si="14"/>
        <v>0</v>
      </c>
      <c r="H65" s="175"/>
      <c r="I65" s="176">
        <f t="shared" si="15"/>
        <v>0</v>
      </c>
      <c r="J65" s="175"/>
      <c r="K65" s="176">
        <f t="shared" si="16"/>
        <v>0</v>
      </c>
      <c r="L65" s="176">
        <v>0</v>
      </c>
      <c r="M65" s="176">
        <f t="shared" si="17"/>
        <v>0</v>
      </c>
      <c r="N65" s="176">
        <v>6.9999999999999999E-4</v>
      </c>
      <c r="O65" s="176">
        <f t="shared" si="18"/>
        <v>0</v>
      </c>
      <c r="P65" s="176">
        <v>0</v>
      </c>
      <c r="Q65" s="176">
        <f t="shared" si="19"/>
        <v>0</v>
      </c>
      <c r="R65" s="176"/>
      <c r="S65" s="176"/>
      <c r="T65" s="177">
        <v>0.26900000000000002</v>
      </c>
      <c r="U65" s="176">
        <f t="shared" si="20"/>
        <v>0.27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108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>
        <v>52</v>
      </c>
      <c r="B66" s="168" t="s">
        <v>214</v>
      </c>
      <c r="C66" s="201" t="s">
        <v>215</v>
      </c>
      <c r="D66" s="170" t="s">
        <v>123</v>
      </c>
      <c r="E66" s="172">
        <v>1</v>
      </c>
      <c r="F66" s="175"/>
      <c r="G66" s="176">
        <f t="shared" si="14"/>
        <v>0</v>
      </c>
      <c r="H66" s="175"/>
      <c r="I66" s="176">
        <f t="shared" si="15"/>
        <v>0</v>
      </c>
      <c r="J66" s="175"/>
      <c r="K66" s="176">
        <f t="shared" si="16"/>
        <v>0</v>
      </c>
      <c r="L66" s="176">
        <v>0</v>
      </c>
      <c r="M66" s="176">
        <f t="shared" si="17"/>
        <v>0</v>
      </c>
      <c r="N66" s="176">
        <v>0</v>
      </c>
      <c r="O66" s="176">
        <f t="shared" si="18"/>
        <v>0</v>
      </c>
      <c r="P66" s="176">
        <v>0</v>
      </c>
      <c r="Q66" s="176">
        <f t="shared" si="19"/>
        <v>0</v>
      </c>
      <c r="R66" s="176"/>
      <c r="S66" s="176"/>
      <c r="T66" s="177">
        <v>0.26900000000000002</v>
      </c>
      <c r="U66" s="176">
        <f t="shared" si="20"/>
        <v>0.27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108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163">
        <v>53</v>
      </c>
      <c r="B67" s="168" t="s">
        <v>216</v>
      </c>
      <c r="C67" s="201" t="s">
        <v>217</v>
      </c>
      <c r="D67" s="170" t="s">
        <v>118</v>
      </c>
      <c r="E67" s="172">
        <v>466</v>
      </c>
      <c r="F67" s="175"/>
      <c r="G67" s="176">
        <f t="shared" si="14"/>
        <v>0</v>
      </c>
      <c r="H67" s="175"/>
      <c r="I67" s="176">
        <f t="shared" si="15"/>
        <v>0</v>
      </c>
      <c r="J67" s="175"/>
      <c r="K67" s="176">
        <f t="shared" si="16"/>
        <v>0</v>
      </c>
      <c r="L67" s="176">
        <v>0</v>
      </c>
      <c r="M67" s="176">
        <f t="shared" si="17"/>
        <v>0</v>
      </c>
      <c r="N67" s="176">
        <v>1.8000000000000001E-4</v>
      </c>
      <c r="O67" s="176">
        <f t="shared" si="18"/>
        <v>0.08</v>
      </c>
      <c r="P67" s="176">
        <v>0</v>
      </c>
      <c r="Q67" s="176">
        <f t="shared" si="19"/>
        <v>0</v>
      </c>
      <c r="R67" s="176"/>
      <c r="S67" s="176"/>
      <c r="T67" s="177">
        <v>6.7000000000000004E-2</v>
      </c>
      <c r="U67" s="176">
        <f t="shared" si="20"/>
        <v>31.22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108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>
        <v>54</v>
      </c>
      <c r="B68" s="168" t="s">
        <v>218</v>
      </c>
      <c r="C68" s="201" t="s">
        <v>219</v>
      </c>
      <c r="D68" s="170" t="s">
        <v>118</v>
      </c>
      <c r="E68" s="172">
        <v>466</v>
      </c>
      <c r="F68" s="175"/>
      <c r="G68" s="176">
        <f t="shared" si="14"/>
        <v>0</v>
      </c>
      <c r="H68" s="175"/>
      <c r="I68" s="176">
        <f t="shared" si="15"/>
        <v>0</v>
      </c>
      <c r="J68" s="175"/>
      <c r="K68" s="176">
        <f t="shared" si="16"/>
        <v>0</v>
      </c>
      <c r="L68" s="176">
        <v>0</v>
      </c>
      <c r="M68" s="176">
        <f t="shared" si="17"/>
        <v>0</v>
      </c>
      <c r="N68" s="176">
        <v>1.0000000000000001E-5</v>
      </c>
      <c r="O68" s="176">
        <f t="shared" si="18"/>
        <v>0</v>
      </c>
      <c r="P68" s="176">
        <v>0</v>
      </c>
      <c r="Q68" s="176">
        <f t="shared" si="19"/>
        <v>0</v>
      </c>
      <c r="R68" s="176"/>
      <c r="S68" s="176"/>
      <c r="T68" s="177">
        <v>6.2E-2</v>
      </c>
      <c r="U68" s="176">
        <f t="shared" si="20"/>
        <v>28.89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108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>
        <v>55</v>
      </c>
      <c r="B69" s="168" t="s">
        <v>220</v>
      </c>
      <c r="C69" s="201" t="s">
        <v>221</v>
      </c>
      <c r="D69" s="170" t="s">
        <v>123</v>
      </c>
      <c r="E69" s="172">
        <v>10</v>
      </c>
      <c r="F69" s="175"/>
      <c r="G69" s="176">
        <f t="shared" si="14"/>
        <v>0</v>
      </c>
      <c r="H69" s="175"/>
      <c r="I69" s="176">
        <f t="shared" si="15"/>
        <v>0</v>
      </c>
      <c r="J69" s="175"/>
      <c r="K69" s="176">
        <f t="shared" si="16"/>
        <v>0</v>
      </c>
      <c r="L69" s="176">
        <v>0</v>
      </c>
      <c r="M69" s="176">
        <f t="shared" si="17"/>
        <v>0</v>
      </c>
      <c r="N69" s="176">
        <v>0</v>
      </c>
      <c r="O69" s="176">
        <f t="shared" si="18"/>
        <v>0</v>
      </c>
      <c r="P69" s="176">
        <v>0</v>
      </c>
      <c r="Q69" s="176">
        <f t="shared" si="19"/>
        <v>0</v>
      </c>
      <c r="R69" s="176"/>
      <c r="S69" s="176"/>
      <c r="T69" s="177">
        <v>0.16500000000000001</v>
      </c>
      <c r="U69" s="176">
        <f t="shared" si="20"/>
        <v>1.65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108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56</v>
      </c>
      <c r="B70" s="168" t="s">
        <v>222</v>
      </c>
      <c r="C70" s="201" t="s">
        <v>223</v>
      </c>
      <c r="D70" s="170" t="s">
        <v>177</v>
      </c>
      <c r="E70" s="172">
        <v>8</v>
      </c>
      <c r="F70" s="175"/>
      <c r="G70" s="176">
        <f t="shared" si="14"/>
        <v>0</v>
      </c>
      <c r="H70" s="175"/>
      <c r="I70" s="176">
        <f t="shared" si="15"/>
        <v>0</v>
      </c>
      <c r="J70" s="175"/>
      <c r="K70" s="176">
        <f t="shared" si="16"/>
        <v>0</v>
      </c>
      <c r="L70" s="176">
        <v>0</v>
      </c>
      <c r="M70" s="176">
        <f t="shared" si="17"/>
        <v>0</v>
      </c>
      <c r="N70" s="176">
        <v>1.0319999999999999E-2</v>
      </c>
      <c r="O70" s="176">
        <f t="shared" si="18"/>
        <v>0.08</v>
      </c>
      <c r="P70" s="176">
        <v>0</v>
      </c>
      <c r="Q70" s="176">
        <f t="shared" si="19"/>
        <v>0</v>
      </c>
      <c r="R70" s="176"/>
      <c r="S70" s="176"/>
      <c r="T70" s="177">
        <v>1.1299999999999999</v>
      </c>
      <c r="U70" s="176">
        <f t="shared" si="20"/>
        <v>9.0399999999999991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108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>
        <v>57</v>
      </c>
      <c r="B71" s="168" t="s">
        <v>224</v>
      </c>
      <c r="C71" s="201" t="s">
        <v>225</v>
      </c>
      <c r="D71" s="170" t="s">
        <v>123</v>
      </c>
      <c r="E71" s="172">
        <v>10</v>
      </c>
      <c r="F71" s="175"/>
      <c r="G71" s="176">
        <f t="shared" si="14"/>
        <v>0</v>
      </c>
      <c r="H71" s="175"/>
      <c r="I71" s="176">
        <f t="shared" si="15"/>
        <v>0</v>
      </c>
      <c r="J71" s="175"/>
      <c r="K71" s="176">
        <f t="shared" si="16"/>
        <v>0</v>
      </c>
      <c r="L71" s="176">
        <v>0</v>
      </c>
      <c r="M71" s="176">
        <f t="shared" si="17"/>
        <v>0</v>
      </c>
      <c r="N71" s="176">
        <v>0</v>
      </c>
      <c r="O71" s="176">
        <f t="shared" si="18"/>
        <v>0</v>
      </c>
      <c r="P71" s="176">
        <v>0</v>
      </c>
      <c r="Q71" s="176">
        <f t="shared" si="19"/>
        <v>0</v>
      </c>
      <c r="R71" s="176"/>
      <c r="S71" s="176"/>
      <c r="T71" s="177">
        <v>2.2499999999999999E-2</v>
      </c>
      <c r="U71" s="176">
        <f t="shared" si="20"/>
        <v>0.23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108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>
        <v>58</v>
      </c>
      <c r="B72" s="168" t="s">
        <v>226</v>
      </c>
      <c r="C72" s="201" t="s">
        <v>227</v>
      </c>
      <c r="D72" s="170" t="s">
        <v>123</v>
      </c>
      <c r="E72" s="172">
        <v>5</v>
      </c>
      <c r="F72" s="175"/>
      <c r="G72" s="176">
        <f t="shared" si="14"/>
        <v>0</v>
      </c>
      <c r="H72" s="175"/>
      <c r="I72" s="176">
        <f t="shared" si="15"/>
        <v>0</v>
      </c>
      <c r="J72" s="175"/>
      <c r="K72" s="176">
        <f t="shared" si="16"/>
        <v>0</v>
      </c>
      <c r="L72" s="176">
        <v>0</v>
      </c>
      <c r="M72" s="176">
        <f t="shared" si="17"/>
        <v>0</v>
      </c>
      <c r="N72" s="176">
        <v>0</v>
      </c>
      <c r="O72" s="176">
        <f t="shared" si="18"/>
        <v>0</v>
      </c>
      <c r="P72" s="176">
        <v>0</v>
      </c>
      <c r="Q72" s="176">
        <f t="shared" si="19"/>
        <v>0</v>
      </c>
      <c r="R72" s="176"/>
      <c r="S72" s="176"/>
      <c r="T72" s="177">
        <v>0.21593999999999999</v>
      </c>
      <c r="U72" s="176">
        <f t="shared" si="20"/>
        <v>1.08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108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>
        <v>59</v>
      </c>
      <c r="B73" s="168" t="s">
        <v>228</v>
      </c>
      <c r="C73" s="201" t="s">
        <v>229</v>
      </c>
      <c r="D73" s="170" t="s">
        <v>123</v>
      </c>
      <c r="E73" s="172">
        <v>46</v>
      </c>
      <c r="F73" s="175"/>
      <c r="G73" s="176">
        <f t="shared" si="14"/>
        <v>0</v>
      </c>
      <c r="H73" s="175"/>
      <c r="I73" s="176">
        <f t="shared" si="15"/>
        <v>0</v>
      </c>
      <c r="J73" s="175"/>
      <c r="K73" s="176">
        <f t="shared" si="16"/>
        <v>0</v>
      </c>
      <c r="L73" s="176">
        <v>0</v>
      </c>
      <c r="M73" s="176">
        <f t="shared" si="17"/>
        <v>0</v>
      </c>
      <c r="N73" s="176">
        <v>0</v>
      </c>
      <c r="O73" s="176">
        <f t="shared" si="18"/>
        <v>0</v>
      </c>
      <c r="P73" s="176">
        <v>0</v>
      </c>
      <c r="Q73" s="176">
        <f t="shared" si="19"/>
        <v>0</v>
      </c>
      <c r="R73" s="176"/>
      <c r="S73" s="176"/>
      <c r="T73" s="177">
        <v>0.02</v>
      </c>
      <c r="U73" s="176">
        <f t="shared" si="20"/>
        <v>0.92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108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>
        <v>60</v>
      </c>
      <c r="B74" s="168" t="s">
        <v>230</v>
      </c>
      <c r="C74" s="201" t="s">
        <v>231</v>
      </c>
      <c r="D74" s="170" t="s">
        <v>123</v>
      </c>
      <c r="E74" s="172">
        <v>23</v>
      </c>
      <c r="F74" s="175"/>
      <c r="G74" s="176">
        <f t="shared" si="14"/>
        <v>0</v>
      </c>
      <c r="H74" s="175"/>
      <c r="I74" s="176">
        <f t="shared" si="15"/>
        <v>0</v>
      </c>
      <c r="J74" s="175"/>
      <c r="K74" s="176">
        <f t="shared" si="16"/>
        <v>0</v>
      </c>
      <c r="L74" s="176">
        <v>0</v>
      </c>
      <c r="M74" s="176">
        <f t="shared" si="17"/>
        <v>0</v>
      </c>
      <c r="N74" s="176">
        <v>0</v>
      </c>
      <c r="O74" s="176">
        <f t="shared" si="18"/>
        <v>0</v>
      </c>
      <c r="P74" s="176">
        <v>0</v>
      </c>
      <c r="Q74" s="176">
        <f t="shared" si="19"/>
        <v>0</v>
      </c>
      <c r="R74" s="176"/>
      <c r="S74" s="176"/>
      <c r="T74" s="177">
        <v>0.17696999999999999</v>
      </c>
      <c r="U74" s="176">
        <f t="shared" si="20"/>
        <v>4.07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108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>
        <v>61</v>
      </c>
      <c r="B75" s="168" t="s">
        <v>232</v>
      </c>
      <c r="C75" s="201" t="s">
        <v>233</v>
      </c>
      <c r="D75" s="170" t="s">
        <v>123</v>
      </c>
      <c r="E75" s="172">
        <v>3</v>
      </c>
      <c r="F75" s="175"/>
      <c r="G75" s="176">
        <f t="shared" si="14"/>
        <v>0</v>
      </c>
      <c r="H75" s="175"/>
      <c r="I75" s="176">
        <f t="shared" si="15"/>
        <v>0</v>
      </c>
      <c r="J75" s="175"/>
      <c r="K75" s="176">
        <f t="shared" si="16"/>
        <v>0</v>
      </c>
      <c r="L75" s="176">
        <v>0</v>
      </c>
      <c r="M75" s="176">
        <f t="shared" si="17"/>
        <v>0</v>
      </c>
      <c r="N75" s="176">
        <v>2.0000000000000002E-5</v>
      </c>
      <c r="O75" s="176">
        <f t="shared" si="18"/>
        <v>0</v>
      </c>
      <c r="P75" s="176">
        <v>0</v>
      </c>
      <c r="Q75" s="176">
        <f t="shared" si="19"/>
        <v>0</v>
      </c>
      <c r="R75" s="176"/>
      <c r="S75" s="176"/>
      <c r="T75" s="177">
        <v>0.189</v>
      </c>
      <c r="U75" s="176">
        <f t="shared" si="20"/>
        <v>0.56999999999999995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108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>
        <v>62</v>
      </c>
      <c r="B76" s="168" t="s">
        <v>234</v>
      </c>
      <c r="C76" s="201" t="s">
        <v>235</v>
      </c>
      <c r="D76" s="170" t="s">
        <v>177</v>
      </c>
      <c r="E76" s="172">
        <v>3</v>
      </c>
      <c r="F76" s="175"/>
      <c r="G76" s="176">
        <f t="shared" si="14"/>
        <v>0</v>
      </c>
      <c r="H76" s="175"/>
      <c r="I76" s="176">
        <f t="shared" si="15"/>
        <v>0</v>
      </c>
      <c r="J76" s="175"/>
      <c r="K76" s="176">
        <f t="shared" si="16"/>
        <v>0</v>
      </c>
      <c r="L76" s="176">
        <v>0</v>
      </c>
      <c r="M76" s="176">
        <f t="shared" si="17"/>
        <v>0</v>
      </c>
      <c r="N76" s="176">
        <v>3.5119999999999998E-2</v>
      </c>
      <c r="O76" s="176">
        <f t="shared" si="18"/>
        <v>0.11</v>
      </c>
      <c r="P76" s="176">
        <v>0</v>
      </c>
      <c r="Q76" s="176">
        <f t="shared" si="19"/>
        <v>0</v>
      </c>
      <c r="R76" s="176"/>
      <c r="S76" s="176"/>
      <c r="T76" s="177">
        <v>1.6439999999999999</v>
      </c>
      <c r="U76" s="176">
        <f t="shared" si="20"/>
        <v>4.93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108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>
        <v>63</v>
      </c>
      <c r="B77" s="168" t="s">
        <v>236</v>
      </c>
      <c r="C77" s="201" t="s">
        <v>237</v>
      </c>
      <c r="D77" s="170" t="s">
        <v>177</v>
      </c>
      <c r="E77" s="172">
        <v>3</v>
      </c>
      <c r="F77" s="175"/>
      <c r="G77" s="176">
        <f t="shared" si="14"/>
        <v>0</v>
      </c>
      <c r="H77" s="175"/>
      <c r="I77" s="176">
        <f t="shared" si="15"/>
        <v>0</v>
      </c>
      <c r="J77" s="175"/>
      <c r="K77" s="176">
        <f t="shared" si="16"/>
        <v>0</v>
      </c>
      <c r="L77" s="176">
        <v>0</v>
      </c>
      <c r="M77" s="176">
        <f t="shared" si="17"/>
        <v>0</v>
      </c>
      <c r="N77" s="176">
        <v>0</v>
      </c>
      <c r="O77" s="176">
        <f t="shared" si="18"/>
        <v>0</v>
      </c>
      <c r="P77" s="176">
        <v>0</v>
      </c>
      <c r="Q77" s="176">
        <f t="shared" si="19"/>
        <v>0</v>
      </c>
      <c r="R77" s="176"/>
      <c r="S77" s="176"/>
      <c r="T77" s="177">
        <v>0.5</v>
      </c>
      <c r="U77" s="176">
        <f t="shared" si="20"/>
        <v>1.5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108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>
        <v>64</v>
      </c>
      <c r="B78" s="168" t="s">
        <v>238</v>
      </c>
      <c r="C78" s="201" t="s">
        <v>239</v>
      </c>
      <c r="D78" s="170" t="s">
        <v>134</v>
      </c>
      <c r="E78" s="172">
        <v>1.71</v>
      </c>
      <c r="F78" s="175"/>
      <c r="G78" s="176">
        <f t="shared" si="14"/>
        <v>0</v>
      </c>
      <c r="H78" s="175"/>
      <c r="I78" s="176">
        <f t="shared" si="15"/>
        <v>0</v>
      </c>
      <c r="J78" s="175"/>
      <c r="K78" s="176">
        <f t="shared" si="16"/>
        <v>0</v>
      </c>
      <c r="L78" s="176">
        <v>0</v>
      </c>
      <c r="M78" s="176">
        <f t="shared" si="17"/>
        <v>0</v>
      </c>
      <c r="N78" s="176">
        <v>0</v>
      </c>
      <c r="O78" s="176">
        <f t="shared" si="18"/>
        <v>0</v>
      </c>
      <c r="P78" s="176">
        <v>0</v>
      </c>
      <c r="Q78" s="176">
        <f t="shared" si="19"/>
        <v>0</v>
      </c>
      <c r="R78" s="176"/>
      <c r="S78" s="176"/>
      <c r="T78" s="177">
        <v>1.327</v>
      </c>
      <c r="U78" s="176">
        <f t="shared" si="20"/>
        <v>2.27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108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x14ac:dyDescent="0.2">
      <c r="A79" s="164" t="s">
        <v>103</v>
      </c>
      <c r="B79" s="169" t="s">
        <v>68</v>
      </c>
      <c r="C79" s="202" t="s">
        <v>69</v>
      </c>
      <c r="D79" s="171"/>
      <c r="E79" s="173"/>
      <c r="F79" s="178"/>
      <c r="G79" s="178">
        <f>SUMIF(AE80:AE90,"&lt;&gt;NOR",G80:G90)</f>
        <v>0</v>
      </c>
      <c r="H79" s="178"/>
      <c r="I79" s="178">
        <f>SUM(I80:I90)</f>
        <v>0</v>
      </c>
      <c r="J79" s="178"/>
      <c r="K79" s="178">
        <f>SUM(K80:K90)</f>
        <v>0</v>
      </c>
      <c r="L79" s="178"/>
      <c r="M79" s="178">
        <f>SUM(M80:M90)</f>
        <v>0</v>
      </c>
      <c r="N79" s="178"/>
      <c r="O79" s="178">
        <f>SUM(O80:O90)</f>
        <v>0.01</v>
      </c>
      <c r="P79" s="178"/>
      <c r="Q79" s="178">
        <f>SUM(Q80:Q90)</f>
        <v>0.04</v>
      </c>
      <c r="R79" s="178"/>
      <c r="S79" s="178"/>
      <c r="T79" s="179"/>
      <c r="U79" s="178">
        <f>SUM(U80:U90)</f>
        <v>28.99</v>
      </c>
      <c r="AE79" t="s">
        <v>104</v>
      </c>
    </row>
    <row r="80" spans="1:60" outlineLevel="1" x14ac:dyDescent="0.2">
      <c r="A80" s="163">
        <v>65</v>
      </c>
      <c r="B80" s="168" t="s">
        <v>240</v>
      </c>
      <c r="C80" s="201" t="s">
        <v>241</v>
      </c>
      <c r="D80" s="170" t="s">
        <v>177</v>
      </c>
      <c r="E80" s="172">
        <v>19</v>
      </c>
      <c r="F80" s="175"/>
      <c r="G80" s="176">
        <f t="shared" ref="G80:G90" si="21">ROUND(E80*F80,2)</f>
        <v>0</v>
      </c>
      <c r="H80" s="175"/>
      <c r="I80" s="176">
        <f t="shared" ref="I80:I90" si="22">ROUND(E80*H80,2)</f>
        <v>0</v>
      </c>
      <c r="J80" s="175"/>
      <c r="K80" s="176">
        <f t="shared" ref="K80:K90" si="23">ROUND(E80*J80,2)</f>
        <v>0</v>
      </c>
      <c r="L80" s="176">
        <v>0</v>
      </c>
      <c r="M80" s="176">
        <f t="shared" ref="M80:M90" si="24">G80*(1+L80/100)</f>
        <v>0</v>
      </c>
      <c r="N80" s="176">
        <v>1.7000000000000001E-4</v>
      </c>
      <c r="O80" s="176">
        <f t="shared" ref="O80:O90" si="25">ROUND(E80*N80,2)</f>
        <v>0</v>
      </c>
      <c r="P80" s="176">
        <v>0</v>
      </c>
      <c r="Q80" s="176">
        <f t="shared" ref="Q80:Q90" si="26">ROUND(E80*P80,2)</f>
        <v>0</v>
      </c>
      <c r="R80" s="176"/>
      <c r="S80" s="176"/>
      <c r="T80" s="177">
        <v>0.22700000000000001</v>
      </c>
      <c r="U80" s="176">
        <f t="shared" ref="U80:U90" si="27">ROUND(E80*T80,2)</f>
        <v>4.3099999999999996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108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>
        <v>66</v>
      </c>
      <c r="B81" s="168" t="s">
        <v>242</v>
      </c>
      <c r="C81" s="201" t="s">
        <v>243</v>
      </c>
      <c r="D81" s="170" t="s">
        <v>123</v>
      </c>
      <c r="E81" s="172">
        <v>19</v>
      </c>
      <c r="F81" s="175"/>
      <c r="G81" s="176">
        <f t="shared" si="21"/>
        <v>0</v>
      </c>
      <c r="H81" s="175"/>
      <c r="I81" s="176">
        <f t="shared" si="22"/>
        <v>0</v>
      </c>
      <c r="J81" s="175"/>
      <c r="K81" s="176">
        <f t="shared" si="23"/>
        <v>0</v>
      </c>
      <c r="L81" s="176">
        <v>0</v>
      </c>
      <c r="M81" s="176">
        <f t="shared" si="24"/>
        <v>0</v>
      </c>
      <c r="N81" s="176">
        <v>0</v>
      </c>
      <c r="O81" s="176">
        <f t="shared" si="25"/>
        <v>0</v>
      </c>
      <c r="P81" s="176">
        <v>0</v>
      </c>
      <c r="Q81" s="176">
        <f t="shared" si="26"/>
        <v>0</v>
      </c>
      <c r="R81" s="176"/>
      <c r="S81" s="176"/>
      <c r="T81" s="177">
        <v>8.1000000000000003E-2</v>
      </c>
      <c r="U81" s="176">
        <f t="shared" si="27"/>
        <v>1.54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108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>
        <v>67</v>
      </c>
      <c r="B82" s="168" t="s">
        <v>244</v>
      </c>
      <c r="C82" s="201" t="s">
        <v>245</v>
      </c>
      <c r="D82" s="170" t="s">
        <v>177</v>
      </c>
      <c r="E82" s="172">
        <v>19</v>
      </c>
      <c r="F82" s="175"/>
      <c r="G82" s="176">
        <f t="shared" si="21"/>
        <v>0</v>
      </c>
      <c r="H82" s="175"/>
      <c r="I82" s="176">
        <f t="shared" si="22"/>
        <v>0</v>
      </c>
      <c r="J82" s="175"/>
      <c r="K82" s="176">
        <f t="shared" si="23"/>
        <v>0</v>
      </c>
      <c r="L82" s="176">
        <v>0</v>
      </c>
      <c r="M82" s="176">
        <f t="shared" si="24"/>
        <v>0</v>
      </c>
      <c r="N82" s="176">
        <v>8.0000000000000007E-5</v>
      </c>
      <c r="O82" s="176">
        <f t="shared" si="25"/>
        <v>0</v>
      </c>
      <c r="P82" s="176">
        <v>0</v>
      </c>
      <c r="Q82" s="176">
        <f t="shared" si="26"/>
        <v>0</v>
      </c>
      <c r="R82" s="176"/>
      <c r="S82" s="176"/>
      <c r="T82" s="177">
        <v>0.22700000000000001</v>
      </c>
      <c r="U82" s="176">
        <f t="shared" si="27"/>
        <v>4.3099999999999996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108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>
        <v>68</v>
      </c>
      <c r="B83" s="168" t="s">
        <v>246</v>
      </c>
      <c r="C83" s="201" t="s">
        <v>247</v>
      </c>
      <c r="D83" s="170" t="s">
        <v>177</v>
      </c>
      <c r="E83" s="172">
        <v>19</v>
      </c>
      <c r="F83" s="175"/>
      <c r="G83" s="176">
        <f t="shared" si="21"/>
        <v>0</v>
      </c>
      <c r="H83" s="175"/>
      <c r="I83" s="176">
        <f t="shared" si="22"/>
        <v>0</v>
      </c>
      <c r="J83" s="175"/>
      <c r="K83" s="176">
        <f t="shared" si="23"/>
        <v>0</v>
      </c>
      <c r="L83" s="176">
        <v>0</v>
      </c>
      <c r="M83" s="176">
        <f t="shared" si="24"/>
        <v>0</v>
      </c>
      <c r="N83" s="176">
        <v>0</v>
      </c>
      <c r="O83" s="176">
        <f t="shared" si="25"/>
        <v>0</v>
      </c>
      <c r="P83" s="176">
        <v>8.5999999999999998E-4</v>
      </c>
      <c r="Q83" s="176">
        <f t="shared" si="26"/>
        <v>0.02</v>
      </c>
      <c r="R83" s="176"/>
      <c r="S83" s="176"/>
      <c r="T83" s="177">
        <v>0.222</v>
      </c>
      <c r="U83" s="176">
        <f t="shared" si="27"/>
        <v>4.22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108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69</v>
      </c>
      <c r="B84" s="168" t="s">
        <v>248</v>
      </c>
      <c r="C84" s="201" t="s">
        <v>249</v>
      </c>
      <c r="D84" s="170" t="s">
        <v>123</v>
      </c>
      <c r="E84" s="172">
        <v>19</v>
      </c>
      <c r="F84" s="175"/>
      <c r="G84" s="176">
        <f t="shared" si="21"/>
        <v>0</v>
      </c>
      <c r="H84" s="175"/>
      <c r="I84" s="176">
        <f t="shared" si="22"/>
        <v>0</v>
      </c>
      <c r="J84" s="175"/>
      <c r="K84" s="176">
        <f t="shared" si="23"/>
        <v>0</v>
      </c>
      <c r="L84" s="176">
        <v>0</v>
      </c>
      <c r="M84" s="176">
        <f t="shared" si="24"/>
        <v>0</v>
      </c>
      <c r="N84" s="176">
        <v>2.0000000000000002E-5</v>
      </c>
      <c r="O84" s="176">
        <f t="shared" si="25"/>
        <v>0</v>
      </c>
      <c r="P84" s="176">
        <v>0</v>
      </c>
      <c r="Q84" s="176">
        <f t="shared" si="26"/>
        <v>0</v>
      </c>
      <c r="R84" s="176"/>
      <c r="S84" s="176"/>
      <c r="T84" s="177">
        <v>0.33400000000000002</v>
      </c>
      <c r="U84" s="176">
        <f t="shared" si="27"/>
        <v>6.35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108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>
        <v>70</v>
      </c>
      <c r="B85" s="168" t="s">
        <v>250</v>
      </c>
      <c r="C85" s="201" t="s">
        <v>251</v>
      </c>
      <c r="D85" s="170" t="s">
        <v>177</v>
      </c>
      <c r="E85" s="172">
        <v>12</v>
      </c>
      <c r="F85" s="175"/>
      <c r="G85" s="176">
        <f t="shared" si="21"/>
        <v>0</v>
      </c>
      <c r="H85" s="175"/>
      <c r="I85" s="176">
        <f t="shared" si="22"/>
        <v>0</v>
      </c>
      <c r="J85" s="175"/>
      <c r="K85" s="176">
        <f t="shared" si="23"/>
        <v>0</v>
      </c>
      <c r="L85" s="176">
        <v>0</v>
      </c>
      <c r="M85" s="176">
        <f t="shared" si="24"/>
        <v>0</v>
      </c>
      <c r="N85" s="176">
        <v>0</v>
      </c>
      <c r="O85" s="176">
        <f t="shared" si="25"/>
        <v>0</v>
      </c>
      <c r="P85" s="176">
        <v>1.56E-3</v>
      </c>
      <c r="Q85" s="176">
        <f t="shared" si="26"/>
        <v>0.02</v>
      </c>
      <c r="R85" s="176"/>
      <c r="S85" s="176"/>
      <c r="T85" s="177">
        <v>0.217</v>
      </c>
      <c r="U85" s="176">
        <f t="shared" si="27"/>
        <v>2.6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108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>
        <v>71</v>
      </c>
      <c r="B86" s="168" t="s">
        <v>252</v>
      </c>
      <c r="C86" s="201" t="s">
        <v>253</v>
      </c>
      <c r="D86" s="170" t="s">
        <v>123</v>
      </c>
      <c r="E86" s="172">
        <v>12</v>
      </c>
      <c r="F86" s="175"/>
      <c r="G86" s="176">
        <f t="shared" si="21"/>
        <v>0</v>
      </c>
      <c r="H86" s="175"/>
      <c r="I86" s="176">
        <f t="shared" si="22"/>
        <v>0</v>
      </c>
      <c r="J86" s="175"/>
      <c r="K86" s="176">
        <f t="shared" si="23"/>
        <v>0</v>
      </c>
      <c r="L86" s="176">
        <v>0</v>
      </c>
      <c r="M86" s="176">
        <f t="shared" si="24"/>
        <v>0</v>
      </c>
      <c r="N86" s="176">
        <v>8.0000000000000007E-5</v>
      </c>
      <c r="O86" s="176">
        <f t="shared" si="25"/>
        <v>0</v>
      </c>
      <c r="P86" s="176">
        <v>0</v>
      </c>
      <c r="Q86" s="176">
        <f t="shared" si="26"/>
        <v>0</v>
      </c>
      <c r="R86" s="176"/>
      <c r="S86" s="176"/>
      <c r="T86" s="177">
        <v>0.20699999999999999</v>
      </c>
      <c r="U86" s="176">
        <f t="shared" si="27"/>
        <v>2.48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108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">
      <c r="A87" s="163">
        <v>72</v>
      </c>
      <c r="B87" s="168" t="s">
        <v>254</v>
      </c>
      <c r="C87" s="201" t="s">
        <v>255</v>
      </c>
      <c r="D87" s="170" t="s">
        <v>123</v>
      </c>
      <c r="E87" s="172">
        <v>7</v>
      </c>
      <c r="F87" s="175"/>
      <c r="G87" s="176">
        <f t="shared" si="21"/>
        <v>0</v>
      </c>
      <c r="H87" s="175"/>
      <c r="I87" s="176">
        <f t="shared" si="22"/>
        <v>0</v>
      </c>
      <c r="J87" s="175"/>
      <c r="K87" s="176">
        <f t="shared" si="23"/>
        <v>0</v>
      </c>
      <c r="L87" s="176">
        <v>0</v>
      </c>
      <c r="M87" s="176">
        <f t="shared" si="24"/>
        <v>0</v>
      </c>
      <c r="N87" s="176">
        <v>8.0000000000000004E-4</v>
      </c>
      <c r="O87" s="176">
        <f t="shared" si="25"/>
        <v>0.01</v>
      </c>
      <c r="P87" s="176">
        <v>0</v>
      </c>
      <c r="Q87" s="176">
        <f t="shared" si="26"/>
        <v>0</v>
      </c>
      <c r="R87" s="176"/>
      <c r="S87" s="176"/>
      <c r="T87" s="177">
        <v>0.37</v>
      </c>
      <c r="U87" s="176">
        <f t="shared" si="27"/>
        <v>2.59</v>
      </c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108</v>
      </c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2.5" outlineLevel="1" x14ac:dyDescent="0.2">
      <c r="A88" s="163">
        <v>73</v>
      </c>
      <c r="B88" s="168" t="s">
        <v>256</v>
      </c>
      <c r="C88" s="201" t="s">
        <v>257</v>
      </c>
      <c r="D88" s="170" t="s">
        <v>177</v>
      </c>
      <c r="E88" s="172">
        <v>2</v>
      </c>
      <c r="F88" s="175"/>
      <c r="G88" s="176">
        <f t="shared" si="21"/>
        <v>0</v>
      </c>
      <c r="H88" s="175"/>
      <c r="I88" s="176">
        <f t="shared" si="22"/>
        <v>0</v>
      </c>
      <c r="J88" s="175"/>
      <c r="K88" s="176">
        <f t="shared" si="23"/>
        <v>0</v>
      </c>
      <c r="L88" s="176">
        <v>0</v>
      </c>
      <c r="M88" s="176">
        <f t="shared" si="24"/>
        <v>0</v>
      </c>
      <c r="N88" s="176">
        <v>2.4000000000000001E-4</v>
      </c>
      <c r="O88" s="176">
        <f t="shared" si="25"/>
        <v>0</v>
      </c>
      <c r="P88" s="176">
        <v>0</v>
      </c>
      <c r="Q88" s="176">
        <f t="shared" si="26"/>
        <v>0</v>
      </c>
      <c r="R88" s="176"/>
      <c r="S88" s="176"/>
      <c r="T88" s="177">
        <v>0.124</v>
      </c>
      <c r="U88" s="176">
        <f t="shared" si="27"/>
        <v>0.25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108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>
        <v>74</v>
      </c>
      <c r="B89" s="168" t="s">
        <v>258</v>
      </c>
      <c r="C89" s="201" t="s">
        <v>259</v>
      </c>
      <c r="D89" s="170" t="s">
        <v>123</v>
      </c>
      <c r="E89" s="172">
        <v>1</v>
      </c>
      <c r="F89" s="175"/>
      <c r="G89" s="176">
        <f t="shared" si="21"/>
        <v>0</v>
      </c>
      <c r="H89" s="175"/>
      <c r="I89" s="176">
        <f t="shared" si="22"/>
        <v>0</v>
      </c>
      <c r="J89" s="175"/>
      <c r="K89" s="176">
        <f t="shared" si="23"/>
        <v>0</v>
      </c>
      <c r="L89" s="176">
        <v>0</v>
      </c>
      <c r="M89" s="176">
        <f t="shared" si="24"/>
        <v>0</v>
      </c>
      <c r="N89" s="176">
        <v>7.2999999999999996E-4</v>
      </c>
      <c r="O89" s="176">
        <f t="shared" si="25"/>
        <v>0</v>
      </c>
      <c r="P89" s="176">
        <v>0</v>
      </c>
      <c r="Q89" s="176">
        <f t="shared" si="26"/>
        <v>0</v>
      </c>
      <c r="R89" s="176"/>
      <c r="S89" s="176"/>
      <c r="T89" s="177">
        <v>0.32100000000000001</v>
      </c>
      <c r="U89" s="176">
        <f t="shared" si="27"/>
        <v>0.32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108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>
        <v>75</v>
      </c>
      <c r="B90" s="168" t="s">
        <v>260</v>
      </c>
      <c r="C90" s="201" t="s">
        <v>261</v>
      </c>
      <c r="D90" s="170" t="s">
        <v>134</v>
      </c>
      <c r="E90" s="172">
        <v>0.01</v>
      </c>
      <c r="F90" s="175"/>
      <c r="G90" s="176">
        <f t="shared" si="21"/>
        <v>0</v>
      </c>
      <c r="H90" s="175"/>
      <c r="I90" s="176">
        <f t="shared" si="22"/>
        <v>0</v>
      </c>
      <c r="J90" s="175"/>
      <c r="K90" s="176">
        <f t="shared" si="23"/>
        <v>0</v>
      </c>
      <c r="L90" s="176">
        <v>0</v>
      </c>
      <c r="M90" s="176">
        <f t="shared" si="24"/>
        <v>0</v>
      </c>
      <c r="N90" s="176">
        <v>0</v>
      </c>
      <c r="O90" s="176">
        <f t="shared" si="25"/>
        <v>0</v>
      </c>
      <c r="P90" s="176">
        <v>0</v>
      </c>
      <c r="Q90" s="176">
        <f t="shared" si="26"/>
        <v>0</v>
      </c>
      <c r="R90" s="176"/>
      <c r="S90" s="176"/>
      <c r="T90" s="177">
        <v>1.5169999999999999</v>
      </c>
      <c r="U90" s="176">
        <f t="shared" si="27"/>
        <v>0.02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108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x14ac:dyDescent="0.2">
      <c r="A91" s="164" t="s">
        <v>103</v>
      </c>
      <c r="B91" s="169" t="s">
        <v>70</v>
      </c>
      <c r="C91" s="202" t="s">
        <v>71</v>
      </c>
      <c r="D91" s="171"/>
      <c r="E91" s="173"/>
      <c r="F91" s="178"/>
      <c r="G91" s="178">
        <f>SUMIF(AE92:AE94,"&lt;&gt;NOR",G92:G94)</f>
        <v>0</v>
      </c>
      <c r="H91" s="178"/>
      <c r="I91" s="178">
        <f>SUM(I92:I94)</f>
        <v>0</v>
      </c>
      <c r="J91" s="178"/>
      <c r="K91" s="178">
        <f>SUM(K92:K94)</f>
        <v>0</v>
      </c>
      <c r="L91" s="178"/>
      <c r="M91" s="178">
        <f>SUM(M92:M94)</f>
        <v>0</v>
      </c>
      <c r="N91" s="178"/>
      <c r="O91" s="178">
        <f>SUM(O92:O94)</f>
        <v>0.01</v>
      </c>
      <c r="P91" s="178"/>
      <c r="Q91" s="178">
        <f>SUM(Q92:Q94)</f>
        <v>0</v>
      </c>
      <c r="R91" s="178"/>
      <c r="S91" s="178"/>
      <c r="T91" s="179"/>
      <c r="U91" s="178">
        <f>SUM(U92:U94)</f>
        <v>1.25</v>
      </c>
      <c r="AE91" t="s">
        <v>104</v>
      </c>
    </row>
    <row r="92" spans="1:60" outlineLevel="1" x14ac:dyDescent="0.2">
      <c r="A92" s="163">
        <v>76</v>
      </c>
      <c r="B92" s="168" t="s">
        <v>262</v>
      </c>
      <c r="C92" s="201" t="s">
        <v>263</v>
      </c>
      <c r="D92" s="170" t="s">
        <v>123</v>
      </c>
      <c r="E92" s="172">
        <v>1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0</v>
      </c>
      <c r="M92" s="176">
        <f>G92*(1+L92/100)</f>
        <v>0</v>
      </c>
      <c r="N92" s="176">
        <v>6.9999999999999994E-5</v>
      </c>
      <c r="O92" s="176">
        <f>ROUND(E92*N92,2)</f>
        <v>0</v>
      </c>
      <c r="P92" s="176">
        <v>4.4999999999999997E-3</v>
      </c>
      <c r="Q92" s="176">
        <f>ROUND(E92*P92,2)</f>
        <v>0</v>
      </c>
      <c r="R92" s="176"/>
      <c r="S92" s="176"/>
      <c r="T92" s="177">
        <v>0.42</v>
      </c>
      <c r="U92" s="176">
        <f>ROUND(E92*T92,2)</f>
        <v>0.42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108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">
      <c r="A93" s="163">
        <v>77</v>
      </c>
      <c r="B93" s="168" t="s">
        <v>264</v>
      </c>
      <c r="C93" s="201" t="s">
        <v>265</v>
      </c>
      <c r="D93" s="170" t="s">
        <v>123</v>
      </c>
      <c r="E93" s="172">
        <v>1</v>
      </c>
      <c r="F93" s="175"/>
      <c r="G93" s="176">
        <f>ROUND(E93*F93,2)</f>
        <v>0</v>
      </c>
      <c r="H93" s="175"/>
      <c r="I93" s="176">
        <f>ROUND(E93*H93,2)</f>
        <v>0</v>
      </c>
      <c r="J93" s="175"/>
      <c r="K93" s="176">
        <f>ROUND(E93*J93,2)</f>
        <v>0</v>
      </c>
      <c r="L93" s="176">
        <v>0</v>
      </c>
      <c r="M93" s="176">
        <f>G93*(1+L93/100)</f>
        <v>0</v>
      </c>
      <c r="N93" s="176">
        <v>0</v>
      </c>
      <c r="O93" s="176">
        <f>ROUND(E93*N93,2)</f>
        <v>0</v>
      </c>
      <c r="P93" s="176">
        <v>0</v>
      </c>
      <c r="Q93" s="176">
        <f>ROUND(E93*P93,2)</f>
        <v>0</v>
      </c>
      <c r="R93" s="176"/>
      <c r="S93" s="176"/>
      <c r="T93" s="177">
        <v>0.28000000000000003</v>
      </c>
      <c r="U93" s="176">
        <f>ROUND(E93*T93,2)</f>
        <v>0.28000000000000003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108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">
      <c r="A94" s="163">
        <v>78</v>
      </c>
      <c r="B94" s="168" t="s">
        <v>266</v>
      </c>
      <c r="C94" s="201" t="s">
        <v>267</v>
      </c>
      <c r="D94" s="170" t="s">
        <v>177</v>
      </c>
      <c r="E94" s="172">
        <v>1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0</v>
      </c>
      <c r="M94" s="176">
        <f>G94*(1+L94/100)</f>
        <v>0</v>
      </c>
      <c r="N94" s="176">
        <v>6.2100000000000002E-3</v>
      </c>
      <c r="O94" s="176">
        <f>ROUND(E94*N94,2)</f>
        <v>0.01</v>
      </c>
      <c r="P94" s="176">
        <v>0</v>
      </c>
      <c r="Q94" s="176">
        <f>ROUND(E94*P94,2)</f>
        <v>0</v>
      </c>
      <c r="R94" s="176"/>
      <c r="S94" s="176"/>
      <c r="T94" s="177">
        <v>0.55000000000000004</v>
      </c>
      <c r="U94" s="176">
        <f>ROUND(E94*T94,2)</f>
        <v>0.55000000000000004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108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x14ac:dyDescent="0.2">
      <c r="A95" s="164" t="s">
        <v>103</v>
      </c>
      <c r="B95" s="169" t="s">
        <v>72</v>
      </c>
      <c r="C95" s="202" t="s">
        <v>73</v>
      </c>
      <c r="D95" s="171"/>
      <c r="E95" s="173"/>
      <c r="F95" s="178"/>
      <c r="G95" s="178">
        <f>SUMIF(AE96:AE99,"&lt;&gt;NOR",G96:G99)</f>
        <v>0</v>
      </c>
      <c r="H95" s="178"/>
      <c r="I95" s="178">
        <f>SUM(I96:I99)</f>
        <v>0</v>
      </c>
      <c r="J95" s="178"/>
      <c r="K95" s="178">
        <f>SUM(K96:K99)</f>
        <v>0</v>
      </c>
      <c r="L95" s="178"/>
      <c r="M95" s="178">
        <f>SUM(M96:M99)</f>
        <v>0</v>
      </c>
      <c r="N95" s="178"/>
      <c r="O95" s="178">
        <f>SUM(O96:O99)</f>
        <v>0</v>
      </c>
      <c r="P95" s="178"/>
      <c r="Q95" s="178">
        <f>SUM(Q96:Q99)</f>
        <v>0</v>
      </c>
      <c r="R95" s="178"/>
      <c r="S95" s="178"/>
      <c r="T95" s="179"/>
      <c r="U95" s="178">
        <f>SUM(U96:U99)</f>
        <v>3.17</v>
      </c>
      <c r="AE95" t="s">
        <v>104</v>
      </c>
    </row>
    <row r="96" spans="1:60" ht="22.5" outlineLevel="1" x14ac:dyDescent="0.2">
      <c r="A96" s="163">
        <v>79</v>
      </c>
      <c r="B96" s="168" t="s">
        <v>268</v>
      </c>
      <c r="C96" s="201" t="s">
        <v>269</v>
      </c>
      <c r="D96" s="170" t="s">
        <v>177</v>
      </c>
      <c r="E96" s="172">
        <v>2</v>
      </c>
      <c r="F96" s="175"/>
      <c r="G96" s="176">
        <f>ROUND(E96*F96,2)</f>
        <v>0</v>
      </c>
      <c r="H96" s="175"/>
      <c r="I96" s="176">
        <f>ROUND(E96*H96,2)</f>
        <v>0</v>
      </c>
      <c r="J96" s="175"/>
      <c r="K96" s="176">
        <f>ROUND(E96*J96,2)</f>
        <v>0</v>
      </c>
      <c r="L96" s="176">
        <v>0</v>
      </c>
      <c r="M96" s="176">
        <f>G96*(1+L96/100)</f>
        <v>0</v>
      </c>
      <c r="N96" s="176">
        <v>8.0000000000000004E-4</v>
      </c>
      <c r="O96" s="176">
        <f>ROUND(E96*N96,2)</f>
        <v>0</v>
      </c>
      <c r="P96" s="176">
        <v>0</v>
      </c>
      <c r="Q96" s="176">
        <f>ROUND(E96*P96,2)</f>
        <v>0</v>
      </c>
      <c r="R96" s="176"/>
      <c r="S96" s="176"/>
      <c r="T96" s="177">
        <v>1.2130000000000001</v>
      </c>
      <c r="U96" s="176">
        <f>ROUND(E96*T96,2)</f>
        <v>2.4300000000000002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108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ht="22.5" outlineLevel="1" x14ac:dyDescent="0.2">
      <c r="A97" s="163">
        <v>80</v>
      </c>
      <c r="B97" s="168" t="s">
        <v>270</v>
      </c>
      <c r="C97" s="201" t="s">
        <v>271</v>
      </c>
      <c r="D97" s="170" t="s">
        <v>123</v>
      </c>
      <c r="E97" s="172">
        <v>2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0</v>
      </c>
      <c r="M97" s="176">
        <f>G97*(1+L97/100)</f>
        <v>0</v>
      </c>
      <c r="N97" s="176">
        <v>9.0000000000000006E-5</v>
      </c>
      <c r="O97" s="176">
        <f>ROUND(E97*N97,2)</f>
        <v>0</v>
      </c>
      <c r="P97" s="176">
        <v>4.4999999999999999E-4</v>
      </c>
      <c r="Q97" s="176">
        <f>ROUND(E97*P97,2)</f>
        <v>0</v>
      </c>
      <c r="R97" s="176"/>
      <c r="S97" s="176"/>
      <c r="T97" s="177">
        <v>0.16600000000000001</v>
      </c>
      <c r="U97" s="176">
        <f>ROUND(E97*T97,2)</f>
        <v>0.33</v>
      </c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108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">
      <c r="A98" s="163">
        <v>81</v>
      </c>
      <c r="B98" s="168" t="s">
        <v>272</v>
      </c>
      <c r="C98" s="201" t="s">
        <v>273</v>
      </c>
      <c r="D98" s="170" t="s">
        <v>123</v>
      </c>
      <c r="E98" s="172">
        <v>1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0</v>
      </c>
      <c r="M98" s="176">
        <f>G98*(1+L98/100)</f>
        <v>0</v>
      </c>
      <c r="N98" s="176">
        <v>3.6999999999999999E-4</v>
      </c>
      <c r="O98" s="176">
        <f>ROUND(E98*N98,2)</f>
        <v>0</v>
      </c>
      <c r="P98" s="176">
        <v>0</v>
      </c>
      <c r="Q98" s="176">
        <f>ROUND(E98*P98,2)</f>
        <v>0</v>
      </c>
      <c r="R98" s="176"/>
      <c r="S98" s="176"/>
      <c r="T98" s="177">
        <v>0.38100000000000001</v>
      </c>
      <c r="U98" s="176">
        <f>ROUND(E98*T98,2)</f>
        <v>0.38</v>
      </c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108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ht="22.5" outlineLevel="1" x14ac:dyDescent="0.2">
      <c r="A99" s="163">
        <v>82</v>
      </c>
      <c r="B99" s="168" t="s">
        <v>274</v>
      </c>
      <c r="C99" s="201" t="s">
        <v>275</v>
      </c>
      <c r="D99" s="170" t="s">
        <v>123</v>
      </c>
      <c r="E99" s="172">
        <v>1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0</v>
      </c>
      <c r="M99" s="176">
        <f>G99*(1+L99/100)</f>
        <v>0</v>
      </c>
      <c r="N99" s="176">
        <v>0</v>
      </c>
      <c r="O99" s="176">
        <f>ROUND(E99*N99,2)</f>
        <v>0</v>
      </c>
      <c r="P99" s="176">
        <v>1.1000000000000001E-3</v>
      </c>
      <c r="Q99" s="176">
        <f>ROUND(E99*P99,2)</f>
        <v>0</v>
      </c>
      <c r="R99" s="176"/>
      <c r="S99" s="176"/>
      <c r="T99" s="177">
        <v>3.1E-2</v>
      </c>
      <c r="U99" s="176">
        <f>ROUND(E99*T99,2)</f>
        <v>0.03</v>
      </c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108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x14ac:dyDescent="0.2">
      <c r="A100" s="164" t="s">
        <v>103</v>
      </c>
      <c r="B100" s="169" t="s">
        <v>74</v>
      </c>
      <c r="C100" s="202" t="s">
        <v>75</v>
      </c>
      <c r="D100" s="171"/>
      <c r="E100" s="173"/>
      <c r="F100" s="178"/>
      <c r="G100" s="178">
        <f>SUMIF(AE101:AE101,"&lt;&gt;NOR",G101:G101)</f>
        <v>0</v>
      </c>
      <c r="H100" s="178"/>
      <c r="I100" s="178">
        <f>SUM(I101:I101)</f>
        <v>0</v>
      </c>
      <c r="J100" s="178"/>
      <c r="K100" s="178">
        <f>SUM(K101:K101)</f>
        <v>0</v>
      </c>
      <c r="L100" s="178"/>
      <c r="M100" s="178">
        <f>SUM(M101:M101)</f>
        <v>0</v>
      </c>
      <c r="N100" s="178"/>
      <c r="O100" s="178">
        <f>SUM(O101:O101)</f>
        <v>0.25</v>
      </c>
      <c r="P100" s="178"/>
      <c r="Q100" s="178">
        <f>SUM(Q101:Q101)</f>
        <v>0</v>
      </c>
      <c r="R100" s="178"/>
      <c r="S100" s="178"/>
      <c r="T100" s="179"/>
      <c r="U100" s="178">
        <f>SUM(U101:U101)</f>
        <v>16.5</v>
      </c>
      <c r="AE100" t="s">
        <v>104</v>
      </c>
    </row>
    <row r="101" spans="1:60" ht="22.5" outlineLevel="1" x14ac:dyDescent="0.2">
      <c r="A101" s="163">
        <v>83</v>
      </c>
      <c r="B101" s="168" t="s">
        <v>276</v>
      </c>
      <c r="C101" s="201" t="s">
        <v>277</v>
      </c>
      <c r="D101" s="170" t="s">
        <v>107</v>
      </c>
      <c r="E101" s="172">
        <v>14.2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0</v>
      </c>
      <c r="M101" s="176">
        <f>G101*(1+L101/100)</f>
        <v>0</v>
      </c>
      <c r="N101" s="176">
        <v>1.728E-2</v>
      </c>
      <c r="O101" s="176">
        <f>ROUND(E101*N101,2)</f>
        <v>0.25</v>
      </c>
      <c r="P101" s="176">
        <v>0</v>
      </c>
      <c r="Q101" s="176">
        <f>ROUND(E101*P101,2)</f>
        <v>0</v>
      </c>
      <c r="R101" s="176"/>
      <c r="S101" s="176"/>
      <c r="T101" s="177">
        <v>1.1618599999999999</v>
      </c>
      <c r="U101" s="176">
        <f>ROUND(E101*T101,2)</f>
        <v>16.5</v>
      </c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278</v>
      </c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x14ac:dyDescent="0.2">
      <c r="A102" s="164" t="s">
        <v>103</v>
      </c>
      <c r="B102" s="169" t="s">
        <v>76</v>
      </c>
      <c r="C102" s="202" t="s">
        <v>26</v>
      </c>
      <c r="D102" s="171"/>
      <c r="E102" s="173"/>
      <c r="F102" s="178"/>
      <c r="G102" s="178">
        <f>SUMIF(AE103:AE105,"&lt;&gt;NOR",G103:G105)</f>
        <v>0</v>
      </c>
      <c r="H102" s="178"/>
      <c r="I102" s="178">
        <f>SUM(I103:I105)</f>
        <v>0</v>
      </c>
      <c r="J102" s="178"/>
      <c r="K102" s="178">
        <f>SUM(K103:K105)</f>
        <v>0</v>
      </c>
      <c r="L102" s="178"/>
      <c r="M102" s="178">
        <f>SUM(M103:M105)</f>
        <v>0</v>
      </c>
      <c r="N102" s="178"/>
      <c r="O102" s="178">
        <f>SUM(O103:O105)</f>
        <v>0</v>
      </c>
      <c r="P102" s="178"/>
      <c r="Q102" s="178">
        <f>SUM(Q103:Q105)</f>
        <v>0</v>
      </c>
      <c r="R102" s="178"/>
      <c r="S102" s="178"/>
      <c r="T102" s="179"/>
      <c r="U102" s="178">
        <f>SUM(U103:U105)</f>
        <v>0</v>
      </c>
      <c r="AE102" t="s">
        <v>104</v>
      </c>
    </row>
    <row r="103" spans="1:60" outlineLevel="1" x14ac:dyDescent="0.2">
      <c r="A103" s="163">
        <v>84</v>
      </c>
      <c r="B103" s="168" t="s">
        <v>279</v>
      </c>
      <c r="C103" s="201" t="s">
        <v>280</v>
      </c>
      <c r="D103" s="170" t="s">
        <v>281</v>
      </c>
      <c r="E103" s="172">
        <v>1</v>
      </c>
      <c r="F103" s="175"/>
      <c r="G103" s="176">
        <f>ROUND(E103*F103,2)</f>
        <v>0</v>
      </c>
      <c r="H103" s="175"/>
      <c r="I103" s="176">
        <f>ROUND(E103*H103,2)</f>
        <v>0</v>
      </c>
      <c r="J103" s="175"/>
      <c r="K103" s="176">
        <f>ROUND(E103*J103,2)</f>
        <v>0</v>
      </c>
      <c r="L103" s="176">
        <v>0</v>
      </c>
      <c r="M103" s="176">
        <f>G103*(1+L103/100)</f>
        <v>0</v>
      </c>
      <c r="N103" s="176">
        <v>0</v>
      </c>
      <c r="O103" s="176">
        <f>ROUND(E103*N103,2)</f>
        <v>0</v>
      </c>
      <c r="P103" s="176">
        <v>0</v>
      </c>
      <c r="Q103" s="176">
        <f>ROUND(E103*P103,2)</f>
        <v>0</v>
      </c>
      <c r="R103" s="176"/>
      <c r="S103" s="176"/>
      <c r="T103" s="177">
        <v>0</v>
      </c>
      <c r="U103" s="176">
        <f>ROUND(E103*T103,2)</f>
        <v>0</v>
      </c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108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163">
        <v>85</v>
      </c>
      <c r="B104" s="168" t="s">
        <v>282</v>
      </c>
      <c r="C104" s="201" t="s">
        <v>283</v>
      </c>
      <c r="D104" s="170" t="s">
        <v>281</v>
      </c>
      <c r="E104" s="172">
        <v>1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0</v>
      </c>
      <c r="M104" s="176">
        <f>G104*(1+L104/100)</f>
        <v>0</v>
      </c>
      <c r="N104" s="176">
        <v>0</v>
      </c>
      <c r="O104" s="176">
        <f>ROUND(E104*N104,2)</f>
        <v>0</v>
      </c>
      <c r="P104" s="176">
        <v>0</v>
      </c>
      <c r="Q104" s="176">
        <f>ROUND(E104*P104,2)</f>
        <v>0</v>
      </c>
      <c r="R104" s="176"/>
      <c r="S104" s="176"/>
      <c r="T104" s="177">
        <v>0</v>
      </c>
      <c r="U104" s="176">
        <f>ROUND(E104*T104,2)</f>
        <v>0</v>
      </c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 t="s">
        <v>108</v>
      </c>
      <c r="AF104" s="162"/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">
      <c r="A105" s="189">
        <v>86</v>
      </c>
      <c r="B105" s="190" t="s">
        <v>284</v>
      </c>
      <c r="C105" s="203" t="s">
        <v>285</v>
      </c>
      <c r="D105" s="191" t="s">
        <v>281</v>
      </c>
      <c r="E105" s="192">
        <v>2</v>
      </c>
      <c r="F105" s="193"/>
      <c r="G105" s="194">
        <f>ROUND(E105*F105,2)</f>
        <v>0</v>
      </c>
      <c r="H105" s="193"/>
      <c r="I105" s="194">
        <f>ROUND(E105*H105,2)</f>
        <v>0</v>
      </c>
      <c r="J105" s="193"/>
      <c r="K105" s="194">
        <f>ROUND(E105*J105,2)</f>
        <v>0</v>
      </c>
      <c r="L105" s="194">
        <v>0</v>
      </c>
      <c r="M105" s="194">
        <f>G105*(1+L105/100)</f>
        <v>0</v>
      </c>
      <c r="N105" s="194">
        <v>0</v>
      </c>
      <c r="O105" s="194">
        <f>ROUND(E105*N105,2)</f>
        <v>0</v>
      </c>
      <c r="P105" s="194">
        <v>0</v>
      </c>
      <c r="Q105" s="194">
        <f>ROUND(E105*P105,2)</f>
        <v>0</v>
      </c>
      <c r="R105" s="194"/>
      <c r="S105" s="194"/>
      <c r="T105" s="195">
        <v>0</v>
      </c>
      <c r="U105" s="194">
        <f>ROUND(E105*T105,2)</f>
        <v>0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108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x14ac:dyDescent="0.2">
      <c r="A106" s="6"/>
      <c r="B106" s="7" t="s">
        <v>286</v>
      </c>
      <c r="C106" s="204" t="s">
        <v>286</v>
      </c>
      <c r="D106" s="9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C106">
        <v>15</v>
      </c>
      <c r="AD106">
        <v>21</v>
      </c>
    </row>
    <row r="107" spans="1:60" x14ac:dyDescent="0.2">
      <c r="A107" s="196"/>
      <c r="B107" s="197">
        <v>26</v>
      </c>
      <c r="C107" s="205" t="s">
        <v>286</v>
      </c>
      <c r="D107" s="198"/>
      <c r="E107" s="199"/>
      <c r="F107" s="199"/>
      <c r="G107" s="200">
        <f>G8+G10+G13+G15+G17+G19+G27+G79+G91+G95+G100+G102</f>
        <v>0</v>
      </c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C107">
        <f>SUMIF(L7:L105,AC106,G7:G105)</f>
        <v>0</v>
      </c>
      <c r="AD107">
        <f>SUMIF(L7:L105,AD106,G7:G105)</f>
        <v>0</v>
      </c>
      <c r="AE107" t="s">
        <v>287</v>
      </c>
    </row>
    <row r="108" spans="1:60" x14ac:dyDescent="0.2">
      <c r="A108" s="6"/>
      <c r="B108" s="7" t="s">
        <v>286</v>
      </c>
      <c r="C108" s="204" t="s">
        <v>286</v>
      </c>
      <c r="D108" s="9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6"/>
      <c r="B109" s="7" t="s">
        <v>286</v>
      </c>
      <c r="C109" s="204" t="s">
        <v>286</v>
      </c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73">
        <v>33</v>
      </c>
      <c r="B110" s="273"/>
      <c r="C110" s="274"/>
      <c r="D110" s="9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54"/>
      <c r="B111" s="255"/>
      <c r="C111" s="256"/>
      <c r="D111" s="255"/>
      <c r="E111" s="255"/>
      <c r="F111" s="255"/>
      <c r="G111" s="257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E111" t="s">
        <v>288</v>
      </c>
    </row>
    <row r="112" spans="1:60" x14ac:dyDescent="0.2">
      <c r="A112" s="258"/>
      <c r="B112" s="259"/>
      <c r="C112" s="260"/>
      <c r="D112" s="259"/>
      <c r="E112" s="259"/>
      <c r="F112" s="259"/>
      <c r="G112" s="261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58"/>
      <c r="B113" s="259"/>
      <c r="C113" s="260"/>
      <c r="D113" s="259"/>
      <c r="E113" s="259"/>
      <c r="F113" s="259"/>
      <c r="G113" s="261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58"/>
      <c r="B114" s="259"/>
      <c r="C114" s="260"/>
      <c r="D114" s="259"/>
      <c r="E114" s="259"/>
      <c r="F114" s="259"/>
      <c r="G114" s="261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62"/>
      <c r="B115" s="263"/>
      <c r="C115" s="264"/>
      <c r="D115" s="263"/>
      <c r="E115" s="263"/>
      <c r="F115" s="263"/>
      <c r="G115" s="26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6"/>
      <c r="B116" s="7" t="s">
        <v>286</v>
      </c>
      <c r="C116" s="204" t="s">
        <v>286</v>
      </c>
      <c r="D116" s="9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C117" s="206"/>
      <c r="D117" s="150"/>
      <c r="AE117" t="s">
        <v>289</v>
      </c>
    </row>
    <row r="118" spans="1:31" x14ac:dyDescent="0.2">
      <c r="D118" s="150"/>
    </row>
    <row r="119" spans="1:31" x14ac:dyDescent="0.2">
      <c r="D119" s="150"/>
    </row>
    <row r="120" spans="1:31" x14ac:dyDescent="0.2">
      <c r="D120" s="150"/>
    </row>
    <row r="121" spans="1:31" x14ac:dyDescent="0.2">
      <c r="D121" s="150"/>
    </row>
    <row r="122" spans="1:31" x14ac:dyDescent="0.2">
      <c r="D122" s="150"/>
    </row>
    <row r="123" spans="1:31" x14ac:dyDescent="0.2">
      <c r="D123" s="150"/>
    </row>
    <row r="124" spans="1:31" x14ac:dyDescent="0.2">
      <c r="D124" s="150"/>
    </row>
    <row r="125" spans="1:31" x14ac:dyDescent="0.2">
      <c r="D125" s="150"/>
    </row>
    <row r="126" spans="1:31" x14ac:dyDescent="0.2">
      <c r="D126" s="150"/>
    </row>
    <row r="127" spans="1:31" x14ac:dyDescent="0.2">
      <c r="D127" s="150"/>
    </row>
    <row r="128" spans="1:31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111:G115"/>
    <mergeCell ref="A1:G1"/>
    <mergeCell ref="C2:G2"/>
    <mergeCell ref="C3:G3"/>
    <mergeCell ref="C4:G4"/>
    <mergeCell ref="A110:C11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Chalupa</dc:creator>
  <cp:lastModifiedBy>Vavřena Vladimír</cp:lastModifiedBy>
  <cp:lastPrinted>2014-02-28T09:52:57Z</cp:lastPrinted>
  <dcterms:created xsi:type="dcterms:W3CDTF">2009-04-08T07:15:50Z</dcterms:created>
  <dcterms:modified xsi:type="dcterms:W3CDTF">2016-05-11T13:10:05Z</dcterms:modified>
</cp:coreProperties>
</file>